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ell2\Desktop\"/>
    </mc:Choice>
  </mc:AlternateContent>
  <bookViews>
    <workbookView xWindow="0" yWindow="0" windowWidth="0" windowHeight="0"/>
  </bookViews>
  <sheets>
    <sheet name="Rekapitulácia stavby" sheetId="1" r:id="rId1"/>
    <sheet name="SO-03 - Komunikácie - IBV..." sheetId="2" r:id="rId2"/>
    <sheet name="SO-03.1 - Výmena podkladu...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'SO-03 - Komunikácie - IBV...'!$C$122:$K$154</definedName>
    <definedName name="_xlnm.Print_Area" localSheetId="1">'SO-03 - Komunikácie - IBV...'!$C$4:$J$76,'SO-03 - Komunikácie - IBV...'!$C$82:$J$104,'SO-03 - Komunikácie - IBV...'!$C$110:$J$154</definedName>
    <definedName name="_xlnm.Print_Titles" localSheetId="1">'SO-03 - Komunikácie - IBV...'!$122:$122</definedName>
    <definedName name="_xlnm._FilterDatabase" localSheetId="2" hidden="1">'SO-03.1 - Výmena podkladu...'!$C$121:$K$137</definedName>
    <definedName name="_xlnm.Print_Area" localSheetId="2">'SO-03.1 - Výmena podkladu...'!$C$4:$J$76,'SO-03.1 - Výmena podkladu...'!$C$82:$J$103,'SO-03.1 - Výmena podkladu...'!$C$109:$J$137</definedName>
    <definedName name="_xlnm.Print_Titles" localSheetId="2">'SO-03.1 - Výmena podkladu...'!$121:$121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7"/>
  <c r="BH137"/>
  <c r="BG137"/>
  <c r="BE137"/>
  <c r="BK137"/>
  <c r="J137"/>
  <c r="BF137"/>
  <c r="BI136"/>
  <c r="BH136"/>
  <c r="BG136"/>
  <c r="BE136"/>
  <c r="BK136"/>
  <c r="J136"/>
  <c r="BF136"/>
  <c r="BI135"/>
  <c r="BH135"/>
  <c r="BG135"/>
  <c r="BE135"/>
  <c r="BK135"/>
  <c r="J135"/>
  <c r="BF135"/>
  <c r="BI134"/>
  <c r="BH134"/>
  <c r="BG134"/>
  <c r="BE134"/>
  <c r="BK134"/>
  <c r="J134"/>
  <c r="BF134"/>
  <c r="BI133"/>
  <c r="BH133"/>
  <c r="BG133"/>
  <c r="BE133"/>
  <c r="BK133"/>
  <c r="J133"/>
  <c r="BF133"/>
  <c r="BI131"/>
  <c r="BH131"/>
  <c r="BG131"/>
  <c r="BE131"/>
  <c r="T131"/>
  <c r="T130"/>
  <c r="R131"/>
  <c r="R130"/>
  <c r="P131"/>
  <c r="P130"/>
  <c r="BI129"/>
  <c r="BH129"/>
  <c r="BG129"/>
  <c r="BE129"/>
  <c r="T129"/>
  <c r="T128"/>
  <c r="R129"/>
  <c r="R128"/>
  <c r="P129"/>
  <c r="P128"/>
  <c r="BI127"/>
  <c r="BH127"/>
  <c r="BG127"/>
  <c r="BE127"/>
  <c r="T127"/>
  <c r="T126"/>
  <c r="R127"/>
  <c r="R126"/>
  <c r="P127"/>
  <c r="P126"/>
  <c r="BI125"/>
  <c r="BH125"/>
  <c r="BG125"/>
  <c r="BE125"/>
  <c r="T125"/>
  <c r="T124"/>
  <c r="T123"/>
  <c r="T122"/>
  <c r="R125"/>
  <c r="R124"/>
  <c r="R123"/>
  <c r="R122"/>
  <c r="P125"/>
  <c r="P124"/>
  <c r="P123"/>
  <c r="P122"/>
  <c i="1" r="AU96"/>
  <c i="3" r="F118"/>
  <c r="F116"/>
  <c r="E114"/>
  <c r="F91"/>
  <c r="F89"/>
  <c r="E87"/>
  <c r="J24"/>
  <c r="E24"/>
  <c r="J119"/>
  <c r="J23"/>
  <c r="J21"/>
  <c r="E21"/>
  <c r="J91"/>
  <c r="J20"/>
  <c r="J18"/>
  <c r="E18"/>
  <c r="F119"/>
  <c r="J17"/>
  <c r="J12"/>
  <c r="J116"/>
  <c r="E7"/>
  <c r="E112"/>
  <c i="2" r="J37"/>
  <c r="J36"/>
  <c i="1" r="AY95"/>
  <c i="2" r="J35"/>
  <c i="1" r="AX95"/>
  <c i="2" r="BI154"/>
  <c r="BH154"/>
  <c r="BG154"/>
  <c r="BE154"/>
  <c r="BK154"/>
  <c r="J154"/>
  <c r="BF154"/>
  <c r="BI153"/>
  <c r="BH153"/>
  <c r="BG153"/>
  <c r="BE153"/>
  <c r="BK153"/>
  <c r="J153"/>
  <c r="BF153"/>
  <c r="BI152"/>
  <c r="BH152"/>
  <c r="BG152"/>
  <c r="BE152"/>
  <c r="BK152"/>
  <c r="J152"/>
  <c r="BF152"/>
  <c r="BI151"/>
  <c r="BH151"/>
  <c r="BG151"/>
  <c r="BE151"/>
  <c r="BK151"/>
  <c r="J151"/>
  <c r="BF151"/>
  <c r="BI150"/>
  <c r="BH150"/>
  <c r="BG150"/>
  <c r="BE150"/>
  <c r="BK150"/>
  <c r="J150"/>
  <c r="BF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T143"/>
  <c r="R144"/>
  <c r="R143"/>
  <c r="P144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F119"/>
  <c r="F117"/>
  <c r="E115"/>
  <c r="F91"/>
  <c r="F89"/>
  <c r="E87"/>
  <c r="J24"/>
  <c r="E24"/>
  <c r="J120"/>
  <c r="J23"/>
  <c r="J21"/>
  <c r="E21"/>
  <c r="J119"/>
  <c r="J20"/>
  <c r="J18"/>
  <c r="E18"/>
  <c r="F120"/>
  <c r="J17"/>
  <c r="J12"/>
  <c r="J117"/>
  <c r="E7"/>
  <c r="E113"/>
  <c i="1" r="L90"/>
  <c r="AM90"/>
  <c r="AM89"/>
  <c r="L89"/>
  <c r="AM87"/>
  <c r="L87"/>
  <c r="L85"/>
  <c r="L84"/>
  <c i="2" r="BK144"/>
  <c r="BK141"/>
  <c r="J135"/>
  <c r="J130"/>
  <c r="BK126"/>
  <c r="J147"/>
  <c r="J141"/>
  <c r="BK136"/>
  <c r="J131"/>
  <c r="J127"/>
  <c i="3" r="BK127"/>
  <c r="BK125"/>
  <c i="2" r="BK148"/>
  <c r="J136"/>
  <c r="BK131"/>
  <c r="J128"/>
  <c r="BK147"/>
  <c r="J142"/>
  <c r="BK134"/>
  <c r="BK130"/>
  <c r="J126"/>
  <c r="J139"/>
  <c i="3" r="J129"/>
  <c r="J127"/>
  <c i="2" r="J146"/>
  <c r="J140"/>
  <c r="J134"/>
  <c r="J129"/>
  <c r="J148"/>
  <c r="J144"/>
  <c r="BK137"/>
  <c r="BK133"/>
  <c r="BK128"/>
  <c i="1" r="AS94"/>
  <c i="3" r="BK129"/>
  <c i="2" r="BK142"/>
  <c r="J137"/>
  <c r="J133"/>
  <c r="BK127"/>
  <c r="BK146"/>
  <c r="BK139"/>
  <c r="BK135"/>
  <c r="BK129"/>
  <c r="BK140"/>
  <c i="3" r="BK131"/>
  <c r="J125"/>
  <c r="J131"/>
  <c i="2" l="1" r="T125"/>
  <c r="R132"/>
  <c r="T138"/>
  <c r="T145"/>
  <c r="P125"/>
  <c r="P132"/>
  <c r="P138"/>
  <c r="BK149"/>
  <c r="J149"/>
  <c r="J103"/>
  <c r="BK125"/>
  <c r="J125"/>
  <c r="J98"/>
  <c r="BK132"/>
  <c r="J132"/>
  <c r="J99"/>
  <c r="BK138"/>
  <c r="J138"/>
  <c r="J100"/>
  <c r="P145"/>
  <c r="R125"/>
  <c r="T132"/>
  <c r="R138"/>
  <c r="BK145"/>
  <c r="J145"/>
  <c r="J102"/>
  <c r="R145"/>
  <c i="3" r="BK132"/>
  <c r="J132"/>
  <c r="J102"/>
  <c i="2" r="BK143"/>
  <c r="J143"/>
  <c r="J101"/>
  <c i="3" r="BK124"/>
  <c r="J124"/>
  <c r="J98"/>
  <c r="BK126"/>
  <c r="J126"/>
  <c r="J99"/>
  <c r="BK128"/>
  <c r="J128"/>
  <c r="J100"/>
  <c r="BK130"/>
  <c r="J130"/>
  <c r="J101"/>
  <c r="F92"/>
  <c r="J118"/>
  <c r="BF125"/>
  <c r="BF127"/>
  <c r="BF129"/>
  <c r="E85"/>
  <c r="J92"/>
  <c r="J89"/>
  <c r="BF131"/>
  <c i="2" r="F92"/>
  <c r="BF126"/>
  <c r="E85"/>
  <c r="J92"/>
  <c r="BF130"/>
  <c r="BF131"/>
  <c r="BF137"/>
  <c r="BF140"/>
  <c r="BF141"/>
  <c r="BF142"/>
  <c r="BF144"/>
  <c r="BF146"/>
  <c r="BF148"/>
  <c r="J89"/>
  <c r="J91"/>
  <c r="BF127"/>
  <c r="BF128"/>
  <c r="BF129"/>
  <c r="BF133"/>
  <c r="BF134"/>
  <c r="BF135"/>
  <c r="BF136"/>
  <c r="BF139"/>
  <c r="BF147"/>
  <c r="F33"/>
  <c i="1" r="AZ95"/>
  <c i="2" r="F35"/>
  <c i="1" r="BB95"/>
  <c i="2" r="F37"/>
  <c i="1" r="BD95"/>
  <c i="3" r="F33"/>
  <c i="1" r="AZ96"/>
  <c i="2" r="J33"/>
  <c i="1" r="AV95"/>
  <c i="3" r="F36"/>
  <c i="1" r="BC96"/>
  <c i="3" r="F35"/>
  <c i="1" r="BB96"/>
  <c i="2" r="F36"/>
  <c i="1" r="BC95"/>
  <c i="3" r="J33"/>
  <c i="1" r="AV96"/>
  <c i="3" r="F37"/>
  <c i="1" r="BD96"/>
  <c i="2" l="1" r="R124"/>
  <c r="R123"/>
  <c r="P124"/>
  <c r="P123"/>
  <c i="1" r="AU95"/>
  <c i="2" r="T124"/>
  <c r="T123"/>
  <c i="3" r="BK123"/>
  <c r="J123"/>
  <c r="J97"/>
  <c i="2" r="BK124"/>
  <c r="J124"/>
  <c r="J97"/>
  <c r="F34"/>
  <c i="1" r="BA95"/>
  <c i="3" r="F34"/>
  <c i="1" r="BA96"/>
  <c r="AU94"/>
  <c r="BB94"/>
  <c r="W31"/>
  <c r="BD94"/>
  <c r="W33"/>
  <c r="BC94"/>
  <c r="W32"/>
  <c i="2" r="J34"/>
  <c i="1" r="AW95"/>
  <c r="AT95"/>
  <c i="3" r="J34"/>
  <c i="1" r="AW96"/>
  <c r="AT96"/>
  <c r="AZ94"/>
  <c r="W29"/>
  <c i="2" l="1" r="BK123"/>
  <c r="J123"/>
  <c i="3" r="BK122"/>
  <c r="J122"/>
  <c r="J30"/>
  <c i="1" r="AG96"/>
  <c r="BA94"/>
  <c r="AW94"/>
  <c r="AK30"/>
  <c r="AV94"/>
  <c r="AK29"/>
  <c i="2" r="J30"/>
  <c i="1" r="AG95"/>
  <c r="AY94"/>
  <c r="AX94"/>
  <c i="2" l="1" r="J39"/>
  <c i="3" r="J39"/>
  <c r="J96"/>
  <c i="2" r="J96"/>
  <c i="1" r="AN95"/>
  <c r="AN96"/>
  <c r="AG94"/>
  <c r="AK26"/>
  <c r="AK35"/>
  <c r="W30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<sst xmlns="http://schemas.openxmlformats.org/spreadsheetml/2006/main">
  <si>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</si>
  <si>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</si>
  <si>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</si>
  <si>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</si>
  <si>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</si>
  <si>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{a770ad14-950b-4a60-adce-3e85b59fabaf}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</si>
  <si>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</si>
  <si>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</si>
  <si>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</si>
  <si>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</si>
  <si>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</si>
  <si>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</si>
  <si>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</si>
  <si>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F_002_22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</si>
  <si>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</si>
  <si>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</si>
  <si>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Miestne komunikácie v obci  Kláštor pod Znievom</t>
  </si>
  <si>
    <t>JKSO:</t>
  </si>
  <si>
    <t>KS:</t>
  </si>
  <si>
    <t>Miesto:</t>
  </si>
  <si>
    <t>Klášor pod Znievom</t>
  </si>
  <si>
    <t>Dátum:</t>
  </si>
  <si>
    <t>28. 6. 2022</t>
  </si>
  <si>
    <t>Objednávateľ:</t>
  </si>
  <si>
    <t>IČO:</t>
  </si>
  <si>
    <t>Obec Kláštor pod Znievom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</si>
  <si>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</si>
  <si>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</si>
  <si>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</si>
  <si>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</si>
  <si>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</si>
  <si>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</si>
  <si>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</si>
  <si>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</si>
  <si>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</si>
  <si>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</si>
  <si>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</si>
  <si>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</si>
  <si>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</si>
  <si>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</si>
  <si>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</si>
  <si>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</si>
  <si>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</si>
  <si>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</si>
  <si>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</si>
  <si>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</si>
  <si>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</si>
  <si>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</si>
  <si>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</si>
  <si>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</si>
  <si>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</si>
  <si>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</si>
  <si>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</si>
  <si>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</si>
  <si>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</si>
  <si>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</si>
  <si>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</si>
  <si>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</si>
  <si>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</si>
  <si>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</si>
  <si>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</si>
  <si>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</si>
  <si>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</si>
  <si>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</si>
  <si>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</si>
  <si>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</si>
  <si>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</si>
  <si>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</si>
  <si>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</si>
  <si>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</si>
  <si>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</si>
  <si>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</si>
  <si>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</si>
  <si>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</si>
  <si>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</si>
  <si>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</si>
  <si>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</si>
  <si>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</si>
  <si>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</si>
  <si>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SO-03</t>
  </si>
  <si>
    <t>Komunikácie - IBV Severná</t>
  </si>
  <si>
    <t>STA</t>
  </si>
  <si>
    <t>1</t>
  </si>
  <si>
    <t>{395f8510-7567-4534-aadf-f81be836e45f}</t>
  </si>
  <si>
    <t>SO-03.1</t>
  </si>
  <si>
    <t>Výmena podkladu - IBV Severná</t>
  </si>
  <si>
    <t>{cd48cecf-9668-46b3-b0d8-be360c0ddd8a}</t>
  </si>
  <si>
    <t>KRYCÍ LIST ROZPOČTU</t>
  </si>
  <si>
    <t>Objekt:</t>
  </si>
  <si>
    <t>SO-03 - Komunikácie - IBV Severná</t>
  </si>
  <si>
    <t>Kláštor pod Znievom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</si>
  <si>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</si>
  <si>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</si>
  <si>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</si>
  <si>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</si>
  <si>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</si>
  <si>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</si>
  <si>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</si>
  <si>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</si>
  <si>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</si>
  <si>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</si>
  <si>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</si>
  <si>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</si>
  <si>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</si>
  <si>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</si>
  <si>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</si>
  <si>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</si>
  <si>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</si>
  <si>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</si>
  <si>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</si>
  <si>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</si>
  <si>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</si>
  <si>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</si>
  <si>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</si>
  <si>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</si>
  <si>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</si>
  <si>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</si>
  <si>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</si>
  <si>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</si>
  <si>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</si>
  <si>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113107223.S0</t>
  </si>
  <si>
    <t xml:space="preserve">Úprava  krytu v ploche nad 200 m2 z kameniva hrubého drveného, hr. 200 do 300 mm,  -0,40000t</t>
  </si>
  <si>
    <t>m2</t>
  </si>
  <si>
    <t>4</t>
  </si>
  <si>
    <t>2</t>
  </si>
  <si>
    <t>-1788675978</t>
  </si>
  <si>
    <t>122202203.S</t>
  </si>
  <si>
    <t>Odkopávka a prekopávka nezapažená pre cesty, v hornine 3 od 1000 do 10000m3</t>
  </si>
  <si>
    <t>m3</t>
  </si>
  <si>
    <t>522335358</t>
  </si>
  <si>
    <t>3</t>
  </si>
  <si>
    <t>122202209.S</t>
  </si>
  <si>
    <t>Odkopávky a prekopávky nezapažené pre cesty. Príplatok za lepivosť horniny 3</t>
  </si>
  <si>
    <t>-254366702</t>
  </si>
  <si>
    <t>162301162.S</t>
  </si>
  <si>
    <t xml:space="preserve">Vodorovné premiestnenie výkopku po nespevnenej ceste z  horniny tr.1-4, nad 1000 do 10000 m3 na vzdialenosť do 1000 m</t>
  </si>
  <si>
    <t>1810774789</t>
  </si>
  <si>
    <t>5</t>
  </si>
  <si>
    <t>171201203.S</t>
  </si>
  <si>
    <t>Uloženie sypaniny na skládky nad 1000 do 10000 m3</t>
  </si>
  <si>
    <t>-881781165</t>
  </si>
  <si>
    <t>6</t>
  </si>
  <si>
    <t>181201102.S</t>
  </si>
  <si>
    <t>Úprava pláne v násypoch v hornine 1-4 so zhutnením</t>
  </si>
  <si>
    <t>1337998707</t>
  </si>
  <si>
    <t>Komunikácie</t>
  </si>
  <si>
    <t>7</t>
  </si>
  <si>
    <t>564851111.S</t>
  </si>
  <si>
    <t>Podklad zo štrkodrviny s rozprestretím a zhutnením, po zhutnení hr. 150 mm</t>
  </si>
  <si>
    <t>-113260630</t>
  </si>
  <si>
    <t>8</t>
  </si>
  <si>
    <t>564861111.S</t>
  </si>
  <si>
    <t>Podklad zo štrkodrviny s rozprestretím a zhutnením, po zhutnení hr. 200 mm</t>
  </si>
  <si>
    <t>-969668006</t>
  </si>
  <si>
    <t>9</t>
  </si>
  <si>
    <t>573231111.S</t>
  </si>
  <si>
    <t>Postrek asfaltový spojovací bez posypu kamenivom z cestnej emulzie v množstve 0,80 kg/m2</t>
  </si>
  <si>
    <t>-1814966485</t>
  </si>
  <si>
    <t>10</t>
  </si>
  <si>
    <t>577144231.S</t>
  </si>
  <si>
    <t>Asfaltový betón vrstva obrusná AC 11 O v pruhu š. do 3 m z nemodifik. asfaltu tr. II, po zhutnení hr. 50 mm</t>
  </si>
  <si>
    <t>33645556</t>
  </si>
  <si>
    <t>11</t>
  </si>
  <si>
    <t>577164331.S</t>
  </si>
  <si>
    <t>Asfaltový betón vrstva obrusná alebo ložná AC 16 v pruhu š. do 3 m z nemodifik. asfaltu tr. II, po zhutnení hr. 70 mm</t>
  </si>
  <si>
    <t>1348651209</t>
  </si>
  <si>
    <t>Ostatné konštrukcie a práce-búranie</t>
  </si>
  <si>
    <t>12</t>
  </si>
  <si>
    <t>916361112.S</t>
  </si>
  <si>
    <t>Osadenie cestného obrubníka betónového ležatého do lôžka z betónu prostého tr. C 16/20 s bočnou oporou</t>
  </si>
  <si>
    <t>m</t>
  </si>
  <si>
    <t>1423888545</t>
  </si>
  <si>
    <t>13</t>
  </si>
  <si>
    <t>M</t>
  </si>
  <si>
    <t>592170003800.S</t>
  </si>
  <si>
    <t>Obrubník cestný so skosením, lxšxv 1000x150x250 mm, prírodný</t>
  </si>
  <si>
    <t>ks</t>
  </si>
  <si>
    <t>128</t>
  </si>
  <si>
    <t>-1553383843</t>
  </si>
  <si>
    <t>14</t>
  </si>
  <si>
    <t>592170002400.S</t>
  </si>
  <si>
    <t>Obrubník cestný nábehový, lxšxv 1000x200x150(100) mm</t>
  </si>
  <si>
    <t>-581148943</t>
  </si>
  <si>
    <t>15</t>
  </si>
  <si>
    <t>979082315.S</t>
  </si>
  <si>
    <t>Vodorovná doprava sutiny a vybúraných hmôt bez naloženia ale so zložením do 3000 m</t>
  </si>
  <si>
    <t>t</t>
  </si>
  <si>
    <t>1125987690</t>
  </si>
  <si>
    <t>99</t>
  </si>
  <si>
    <t>Presun hmôt HSV</t>
  </si>
  <si>
    <t>16</t>
  </si>
  <si>
    <t>998222011.S</t>
  </si>
  <si>
    <t>Presun hmôt pre pozemné komunikácie s krytom z kameniva (8222, 8225) akejkoľvek dĺžky objektu</t>
  </si>
  <si>
    <t>1498397949</t>
  </si>
  <si>
    <t>VRN</t>
  </si>
  <si>
    <t>Investičné náklady neobsiahnuté v cenách</t>
  </si>
  <si>
    <t>17</t>
  </si>
  <si>
    <t>000300016.S</t>
  </si>
  <si>
    <t>Geodetické práce - vykonávané pred výstavbou určenie vytyčovacej siete, vytýčenie staveniska, staveb. objektu</t>
  </si>
  <si>
    <t>eur</t>
  </si>
  <si>
    <t>1024</t>
  </si>
  <si>
    <t>-1824771402</t>
  </si>
  <si>
    <t>18</t>
  </si>
  <si>
    <t>000300021.S</t>
  </si>
  <si>
    <t>Geodetické práce - vykonávané v priebehu výstavby výškové merania</t>
  </si>
  <si>
    <t>-1009110527</t>
  </si>
  <si>
    <t>19</t>
  </si>
  <si>
    <t>000300031.S</t>
  </si>
  <si>
    <t>Geodetické práce - vykonávané po výstavbe zameranie skutočného vyhotovenia stavby</t>
  </si>
  <si>
    <t>-264499882</t>
  </si>
  <si>
    <t>VP</t>
  </si>
  <si>
    <t xml:space="preserve">  Práce naviac</t>
  </si>
  <si>
    <t>PN</t>
  </si>
  <si>
    <t>SO-03.1 - Výmena podkladu - IBV Severná</t>
  </si>
  <si>
    <t>1059787050</t>
  </si>
  <si>
    <t>-1073898970</t>
  </si>
  <si>
    <t>-906092860</t>
  </si>
  <si>
    <t>1127628496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</si>
</sst>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45" t="s">
        <v>39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40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43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45</v>
      </c>
      <c r="U35" s="57"/>
      <c r="V35" s="57"/>
      <c r="W35" s="57"/>
      <c r="X35" s="59" t="s">
        <v>46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48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49</v>
      </c>
      <c r="AI60" s="39"/>
      <c r="AJ60" s="39"/>
      <c r="AK60" s="39"/>
      <c r="AL60" s="39"/>
      <c r="AM60" s="67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51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52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49</v>
      </c>
      <c r="AI75" s="39"/>
      <c r="AJ75" s="39"/>
      <c r="AK75" s="39"/>
      <c r="AL75" s="39"/>
      <c r="AM75" s="67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F_002_22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 xml:space="preserve">Miestne komunikácie v obci  Kláštor pod Znievom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Klášor pod Znievom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28. 6. 2022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Obec Kláštor pod Znievom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54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55</v>
      </c>
      <c r="D92" s="97"/>
      <c r="E92" s="97"/>
      <c r="F92" s="97"/>
      <c r="G92" s="97"/>
      <c r="H92" s="98"/>
      <c r="I92" s="99" t="s">
        <v>56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57</v>
      </c>
      <c r="AH92" s="97"/>
      <c r="AI92" s="97"/>
      <c r="AJ92" s="97"/>
      <c r="AK92" s="97"/>
      <c r="AL92" s="97"/>
      <c r="AM92" s="97"/>
      <c r="AN92" s="99" t="s">
        <v>58</v>
      </c>
      <c r="AO92" s="97"/>
      <c r="AP92" s="101"/>
      <c r="AQ92" s="102" t="s">
        <v>59</v>
      </c>
      <c r="AR92" s="41"/>
      <c r="AS92" s="103" t="s">
        <v>60</v>
      </c>
      <c r="AT92" s="104" t="s">
        <v>61</v>
      </c>
      <c r="AU92" s="104" t="s">
        <v>62</v>
      </c>
      <c r="AV92" s="104" t="s">
        <v>63</v>
      </c>
      <c r="AW92" s="104" t="s">
        <v>64</v>
      </c>
      <c r="AX92" s="104" t="s">
        <v>65</v>
      </c>
      <c r="AY92" s="104" t="s">
        <v>66</v>
      </c>
      <c r="AZ92" s="104" t="s">
        <v>67</v>
      </c>
      <c r="BA92" s="104" t="s">
        <v>68</v>
      </c>
      <c r="BB92" s="104" t="s">
        <v>69</v>
      </c>
      <c r="BC92" s="104" t="s">
        <v>70</v>
      </c>
      <c r="BD92" s="105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72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ROUND(SUM(AG95:AG96),2)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ROUND(SUM(AS95:AS96),2)</f>
        <v>0</v>
      </c>
      <c r="AT94" s="117">
        <f>ROUND(SUM(AV94:AW94),2)</f>
        <v>0</v>
      </c>
      <c r="AU94" s="118">
        <f>ROUND(SUM(AU95:AU96),5)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ROUND(SUM(AZ95:AZ96),2)</f>
        <v>0</v>
      </c>
      <c r="BA94" s="117">
        <f>ROUND(SUM(BA95:BA96),2)</f>
        <v>0</v>
      </c>
      <c r="BB94" s="117">
        <f>ROUND(SUM(BB95:BB96),2)</f>
        <v>0</v>
      </c>
      <c r="BC94" s="117">
        <f>ROUND(SUM(BC95:BC96),2)</f>
        <v>0</v>
      </c>
      <c r="BD94" s="119">
        <f>ROUND(SUM(BD95:BD96),2)</f>
        <v>0</v>
      </c>
      <c r="BE94" s="6"/>
      <c r="BS94" s="120" t="s">
        <v>73</v>
      </c>
      <c r="BT94" s="120" t="s">
        <v>74</v>
      </c>
      <c r="BU94" s="121" t="s">
        <v>75</v>
      </c>
      <c r="BV94" s="120" t="s">
        <v>76</v>
      </c>
      <c r="BW94" s="120" t="s">
        <v>5</v>
      </c>
      <c r="BX94" s="120" t="s">
        <v>77</v>
      </c>
      <c r="CL94" s="120" t="s">
        <v>1</v>
      </c>
    </row>
    <row r="95" s="7" customFormat="1" ht="16.5" customHeight="1">
      <c r="A95" s="122" t="s">
        <v>78</v>
      </c>
      <c r="B95" s="123"/>
      <c r="C95" s="124"/>
      <c r="D95" s="125" t="s">
        <v>79</v>
      </c>
      <c r="E95" s="125"/>
      <c r="F95" s="125"/>
      <c r="G95" s="125"/>
      <c r="H95" s="125"/>
      <c r="I95" s="126"/>
      <c r="J95" s="125" t="s">
        <v>80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'SO-03 - Komunikácie - IBV...'!J30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81</v>
      </c>
      <c r="AR95" s="129"/>
      <c r="AS95" s="130">
        <v>0</v>
      </c>
      <c r="AT95" s="131">
        <f>ROUND(SUM(AV95:AW95),2)</f>
        <v>0</v>
      </c>
      <c r="AU95" s="132">
        <f>'SO-03 - Komunikácie - IBV...'!P123</f>
        <v>0</v>
      </c>
      <c r="AV95" s="131">
        <f>'SO-03 - Komunikácie - IBV...'!J33</f>
        <v>0</v>
      </c>
      <c r="AW95" s="131">
        <f>'SO-03 - Komunikácie - IBV...'!J34</f>
        <v>0</v>
      </c>
      <c r="AX95" s="131">
        <f>'SO-03 - Komunikácie - IBV...'!J35</f>
        <v>0</v>
      </c>
      <c r="AY95" s="131">
        <f>'SO-03 - Komunikácie - IBV...'!J36</f>
        <v>0</v>
      </c>
      <c r="AZ95" s="131">
        <f>'SO-03 - Komunikácie - IBV...'!F33</f>
        <v>0</v>
      </c>
      <c r="BA95" s="131">
        <f>'SO-03 - Komunikácie - IBV...'!F34</f>
        <v>0</v>
      </c>
      <c r="BB95" s="131">
        <f>'SO-03 - Komunikácie - IBV...'!F35</f>
        <v>0</v>
      </c>
      <c r="BC95" s="131">
        <f>'SO-03 - Komunikácie - IBV...'!F36</f>
        <v>0</v>
      </c>
      <c r="BD95" s="133">
        <f>'SO-03 - Komunikácie - IBV...'!F37</f>
        <v>0</v>
      </c>
      <c r="BE95" s="7"/>
      <c r="BT95" s="134" t="s">
        <v>82</v>
      </c>
      <c r="BV95" s="134" t="s">
        <v>76</v>
      </c>
      <c r="BW95" s="134" t="s">
        <v>83</v>
      </c>
      <c r="BX95" s="134" t="s">
        <v>5</v>
      </c>
      <c r="CL95" s="134" t="s">
        <v>1</v>
      </c>
      <c r="CM95" s="134" t="s">
        <v>74</v>
      </c>
    </row>
    <row r="96" s="7" customFormat="1" ht="16.5" customHeight="1">
      <c r="A96" s="122" t="s">
        <v>78</v>
      </c>
      <c r="B96" s="123"/>
      <c r="C96" s="124"/>
      <c r="D96" s="125" t="s">
        <v>84</v>
      </c>
      <c r="E96" s="125"/>
      <c r="F96" s="125"/>
      <c r="G96" s="125"/>
      <c r="H96" s="125"/>
      <c r="I96" s="126"/>
      <c r="J96" s="125" t="s">
        <v>85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'SO-03.1 - Výmena podkladu...'!J30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81</v>
      </c>
      <c r="AR96" s="129"/>
      <c r="AS96" s="135">
        <v>0</v>
      </c>
      <c r="AT96" s="136">
        <f>ROUND(SUM(AV96:AW96),2)</f>
        <v>0</v>
      </c>
      <c r="AU96" s="137">
        <f>'SO-03.1 - Výmena podkladu...'!P122</f>
        <v>0</v>
      </c>
      <c r="AV96" s="136">
        <f>'SO-03.1 - Výmena podkladu...'!J33</f>
        <v>0</v>
      </c>
      <c r="AW96" s="136">
        <f>'SO-03.1 - Výmena podkladu...'!J34</f>
        <v>0</v>
      </c>
      <c r="AX96" s="136">
        <f>'SO-03.1 - Výmena podkladu...'!J35</f>
        <v>0</v>
      </c>
      <c r="AY96" s="136">
        <f>'SO-03.1 - Výmena podkladu...'!J36</f>
        <v>0</v>
      </c>
      <c r="AZ96" s="136">
        <f>'SO-03.1 - Výmena podkladu...'!F33</f>
        <v>0</v>
      </c>
      <c r="BA96" s="136">
        <f>'SO-03.1 - Výmena podkladu...'!F34</f>
        <v>0</v>
      </c>
      <c r="BB96" s="136">
        <f>'SO-03.1 - Výmena podkladu...'!F35</f>
        <v>0</v>
      </c>
      <c r="BC96" s="136">
        <f>'SO-03.1 - Výmena podkladu...'!F36</f>
        <v>0</v>
      </c>
      <c r="BD96" s="138">
        <f>'SO-03.1 - Výmena podkladu...'!F37</f>
        <v>0</v>
      </c>
      <c r="BE96" s="7"/>
      <c r="BT96" s="134" t="s">
        <v>82</v>
      </c>
      <c r="BV96" s="134" t="s">
        <v>76</v>
      </c>
      <c r="BW96" s="134" t="s">
        <v>86</v>
      </c>
      <c r="BX96" s="134" t="s">
        <v>5</v>
      </c>
      <c r="CL96" s="134" t="s">
        <v>1</v>
      </c>
      <c r="CM96" s="134" t="s">
        <v>74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TIXDzmYCxR0BpA8+e5gdgRBs0U2U992lp7ppajjpNtTdPoaNLCYe6F+pm846sz++uXJ1gkHx4bdAjs5/Woc63Q==" hashValue="FoKtSPVlgrWrs2sYdtxaI8auhWpiOc8wudsZCPpzBEDM93SxIFLKvLO38U3D3Di9n7xyFDA/H/xkTm53+Sotog==" algorithmName="SHA-512" password="C758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-03 - Komunikácie - IBV...'!C2" display="/"/>
    <hyperlink ref="A96" location="'SO-03.1 - Výmena podklad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87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Miestne komunikácie v obci  Kláštor pod Znievom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89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90</v>
      </c>
      <c r="G12" s="35"/>
      <c r="H12" s="35"/>
      <c r="I12" s="143" t="s">
        <v>21</v>
      </c>
      <c r="J12" s="147" t="str">
        <f>'Rekapitulácia stavby'!AN8</f>
        <v>28. 6. 2022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ROUND(J123,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ROUND((ROUND((SUM(BE123:BE148)),  2) + SUM(BE150:BE154)), 2)</f>
        <v>0</v>
      </c>
      <c r="G33" s="159"/>
      <c r="H33" s="159"/>
      <c r="I33" s="160">
        <v>0.20000000000000001</v>
      </c>
      <c r="J33" s="158">
        <f>ROUND((ROUND(((SUM(BE123:BE148))*I33),  2) + (SUM(BE150:BE154)*I33)),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ROUND((ROUND((SUM(BF123:BF148)),  2) + SUM(BF150:BF154)), 2)</f>
        <v>0</v>
      </c>
      <c r="G34" s="159"/>
      <c r="H34" s="159"/>
      <c r="I34" s="160">
        <v>0.20000000000000001</v>
      </c>
      <c r="J34" s="158">
        <f>ROUND((ROUND(((SUM(BF123:BF148))*I34),  2) + (SUM(BF150:BF154)*I34)),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ROUND((ROUND((SUM(BG123:BG148)),  2) + SUM(BG150:BG154)),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ROUND((ROUND((SUM(BH123:BH148)),  2) + SUM(BH150:BH154)),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ROUND((ROUND((SUM(BI123:BI148)),  2) + SUM(BI150:BI154)),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Miestne komunikácie v obci  Kláštor pod Znievom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SO-03 - Komunikácie - IBV Severná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Kláštor pod Znievom</v>
      </c>
      <c r="G89" s="37"/>
      <c r="H89" s="37"/>
      <c r="I89" s="29" t="s">
        <v>21</v>
      </c>
      <c r="J89" s="82" t="str">
        <f>IF(J12="","",J12)</f>
        <v>28. 6. 2022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Obec Kláštor pod Znievom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J125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98</v>
      </c>
      <c r="E99" s="195"/>
      <c r="F99" s="195"/>
      <c r="G99" s="195"/>
      <c r="H99" s="195"/>
      <c r="I99" s="195"/>
      <c r="J99" s="196">
        <f>J132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99</v>
      </c>
      <c r="E100" s="195"/>
      <c r="F100" s="195"/>
      <c r="G100" s="195"/>
      <c r="H100" s="195"/>
      <c r="I100" s="195"/>
      <c r="J100" s="196">
        <f>J138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100</v>
      </c>
      <c r="E101" s="195"/>
      <c r="F101" s="195"/>
      <c r="G101" s="195"/>
      <c r="H101" s="195"/>
      <c r="I101" s="195"/>
      <c r="J101" s="196">
        <f>J143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101</v>
      </c>
      <c r="E102" s="189"/>
      <c r="F102" s="189"/>
      <c r="G102" s="189"/>
      <c r="H102" s="189"/>
      <c r="I102" s="189"/>
      <c r="J102" s="190">
        <f>J145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1.84" customHeight="1">
      <c r="A103" s="9"/>
      <c r="B103" s="186"/>
      <c r="C103" s="187"/>
      <c r="D103" s="198" t="s">
        <v>102</v>
      </c>
      <c r="E103" s="187"/>
      <c r="F103" s="187"/>
      <c r="G103" s="187"/>
      <c r="H103" s="187"/>
      <c r="I103" s="187"/>
      <c r="J103" s="199">
        <f>J149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103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81" t="str">
        <f>E7</f>
        <v xml:space="preserve">Miestne komunikácie v obci  Kláštor pod Znievom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88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9" t="str">
        <f>E9</f>
        <v>SO-03 - Komunikácie - IBV Severná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7"/>
      <c r="E117" s="37"/>
      <c r="F117" s="24" t="str">
        <f>F12</f>
        <v>Kláštor pod Znievom</v>
      </c>
      <c r="G117" s="37"/>
      <c r="H117" s="37"/>
      <c r="I117" s="29" t="s">
        <v>21</v>
      </c>
      <c r="J117" s="82" t="str">
        <f>IF(J12="","",J12)</f>
        <v>28. 6. 2022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23</v>
      </c>
      <c r="D119" s="37"/>
      <c r="E119" s="37"/>
      <c r="F119" s="24" t="str">
        <f>E15</f>
        <v>Obec Kláštor pod Znievom</v>
      </c>
      <c r="G119" s="37"/>
      <c r="H119" s="37"/>
      <c r="I119" s="29" t="s">
        <v>29</v>
      </c>
      <c r="J119" s="33" t="str">
        <f>E21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27</v>
      </c>
      <c r="D120" s="37"/>
      <c r="E120" s="37"/>
      <c r="F120" s="24" t="str">
        <f>IF(E18="","",E18)</f>
        <v>Vyplň údaj</v>
      </c>
      <c r="G120" s="37"/>
      <c r="H120" s="37"/>
      <c r="I120" s="29" t="s">
        <v>32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200"/>
      <c r="B122" s="201"/>
      <c r="C122" s="202" t="s">
        <v>104</v>
      </c>
      <c r="D122" s="203" t="s">
        <v>59</v>
      </c>
      <c r="E122" s="203" t="s">
        <v>55</v>
      </c>
      <c r="F122" s="203" t="s">
        <v>56</v>
      </c>
      <c r="G122" s="203" t="s">
        <v>105</v>
      </c>
      <c r="H122" s="203" t="s">
        <v>106</v>
      </c>
      <c r="I122" s="203" t="s">
        <v>107</v>
      </c>
      <c r="J122" s="204" t="s">
        <v>93</v>
      </c>
      <c r="K122" s="205" t="s">
        <v>108</v>
      </c>
      <c r="L122" s="206"/>
      <c r="M122" s="103" t="s">
        <v>1</v>
      </c>
      <c r="N122" s="104" t="s">
        <v>38</v>
      </c>
      <c r="O122" s="104" t="s">
        <v>109</v>
      </c>
      <c r="P122" s="104" t="s">
        <v>110</v>
      </c>
      <c r="Q122" s="104" t="s">
        <v>111</v>
      </c>
      <c r="R122" s="104" t="s">
        <v>112</v>
      </c>
      <c r="S122" s="104" t="s">
        <v>113</v>
      </c>
      <c r="T122" s="105" t="s">
        <v>114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5"/>
      <c r="B123" s="36"/>
      <c r="C123" s="110" t="s">
        <v>94</v>
      </c>
      <c r="D123" s="37"/>
      <c r="E123" s="37"/>
      <c r="F123" s="37"/>
      <c r="G123" s="37"/>
      <c r="H123" s="37"/>
      <c r="I123" s="37"/>
      <c r="J123" s="207">
        <f>BK123</f>
        <v>0</v>
      </c>
      <c r="K123" s="37"/>
      <c r="L123" s="41"/>
      <c r="M123" s="106"/>
      <c r="N123" s="208"/>
      <c r="O123" s="107"/>
      <c r="P123" s="209">
        <f>P124+P145+P149</f>
        <v>0</v>
      </c>
      <c r="Q123" s="107"/>
      <c r="R123" s="209">
        <f>R124+R145+R149</f>
        <v>1944.6226999999999</v>
      </c>
      <c r="S123" s="107"/>
      <c r="T123" s="210">
        <f>T124+T145+T149</f>
        <v>585.20000000000005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73</v>
      </c>
      <c r="AU123" s="14" t="s">
        <v>95</v>
      </c>
      <c r="BK123" s="211">
        <f>BK124+BK145+BK149</f>
        <v>0</v>
      </c>
    </row>
    <row r="124" s="12" customFormat="1" ht="25.92" customHeight="1">
      <c r="A124" s="12"/>
      <c r="B124" s="212"/>
      <c r="C124" s="213"/>
      <c r="D124" s="214" t="s">
        <v>73</v>
      </c>
      <c r="E124" s="215" t="s">
        <v>115</v>
      </c>
      <c r="F124" s="215" t="s">
        <v>116</v>
      </c>
      <c r="G124" s="213"/>
      <c r="H124" s="213"/>
      <c r="I124" s="216"/>
      <c r="J124" s="199">
        <f>BK124</f>
        <v>0</v>
      </c>
      <c r="K124" s="213"/>
      <c r="L124" s="217"/>
      <c r="M124" s="218"/>
      <c r="N124" s="219"/>
      <c r="O124" s="219"/>
      <c r="P124" s="220">
        <f>P125+P132+P138+P143</f>
        <v>0</v>
      </c>
      <c r="Q124" s="219"/>
      <c r="R124" s="220">
        <f>R125+R132+R138+R143</f>
        <v>1944.6226999999999</v>
      </c>
      <c r="S124" s="219"/>
      <c r="T124" s="221">
        <f>T125+T132+T138+T143</f>
        <v>585.20000000000005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82</v>
      </c>
      <c r="AT124" s="223" t="s">
        <v>73</v>
      </c>
      <c r="AU124" s="223" t="s">
        <v>74</v>
      </c>
      <c r="AY124" s="222" t="s">
        <v>117</v>
      </c>
      <c r="BK124" s="224">
        <f>BK125+BK132+BK138+BK143</f>
        <v>0</v>
      </c>
    </row>
    <row r="125" s="12" customFormat="1" ht="22.8" customHeight="1">
      <c r="A125" s="12"/>
      <c r="B125" s="212"/>
      <c r="C125" s="213"/>
      <c r="D125" s="214" t="s">
        <v>73</v>
      </c>
      <c r="E125" s="225" t="s">
        <v>82</v>
      </c>
      <c r="F125" s="225" t="s">
        <v>118</v>
      </c>
      <c r="G125" s="213"/>
      <c r="H125" s="213"/>
      <c r="I125" s="216"/>
      <c r="J125" s="226">
        <f>BK125</f>
        <v>0</v>
      </c>
      <c r="K125" s="213"/>
      <c r="L125" s="217"/>
      <c r="M125" s="218"/>
      <c r="N125" s="219"/>
      <c r="O125" s="219"/>
      <c r="P125" s="220">
        <f>SUM(P126:P131)</f>
        <v>0</v>
      </c>
      <c r="Q125" s="219"/>
      <c r="R125" s="220">
        <f>SUM(R126:R131)</f>
        <v>0</v>
      </c>
      <c r="S125" s="219"/>
      <c r="T125" s="221">
        <f>SUM(T126:T131)</f>
        <v>585.20000000000005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82</v>
      </c>
      <c r="AT125" s="223" t="s">
        <v>73</v>
      </c>
      <c r="AU125" s="223" t="s">
        <v>82</v>
      </c>
      <c r="AY125" s="222" t="s">
        <v>117</v>
      </c>
      <c r="BK125" s="224">
        <f>SUM(BK126:BK131)</f>
        <v>0</v>
      </c>
    </row>
    <row r="126" s="2" customFormat="1" ht="33" customHeight="1">
      <c r="A126" s="35"/>
      <c r="B126" s="36"/>
      <c r="C126" s="227" t="s">
        <v>82</v>
      </c>
      <c r="D126" s="227" t="s">
        <v>119</v>
      </c>
      <c r="E126" s="228" t="s">
        <v>120</v>
      </c>
      <c r="F126" s="229" t="s">
        <v>121</v>
      </c>
      <c r="G126" s="230" t="s">
        <v>122</v>
      </c>
      <c r="H126" s="231">
        <v>1463</v>
      </c>
      <c r="I126" s="232"/>
      <c r="J126" s="233">
        <f>ROUND(I126*H126,2)</f>
        <v>0</v>
      </c>
      <c r="K126" s="234"/>
      <c r="L126" s="41"/>
      <c r="M126" s="235" t="s">
        <v>1</v>
      </c>
      <c r="N126" s="236" t="s">
        <v>40</v>
      </c>
      <c r="O126" s="94"/>
      <c r="P126" s="237">
        <f>O126*H126</f>
        <v>0</v>
      </c>
      <c r="Q126" s="237">
        <v>0</v>
      </c>
      <c r="R126" s="237">
        <f>Q126*H126</f>
        <v>0</v>
      </c>
      <c r="S126" s="237">
        <v>0.40000000000000002</v>
      </c>
      <c r="T126" s="238">
        <f>S126*H126</f>
        <v>585.20000000000005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9" t="s">
        <v>123</v>
      </c>
      <c r="AT126" s="239" t="s">
        <v>119</v>
      </c>
      <c r="AU126" s="239" t="s">
        <v>124</v>
      </c>
      <c r="AY126" s="14" t="s">
        <v>117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4" t="s">
        <v>124</v>
      </c>
      <c r="BK126" s="240">
        <f>ROUND(I126*H126,2)</f>
        <v>0</v>
      </c>
      <c r="BL126" s="14" t="s">
        <v>123</v>
      </c>
      <c r="BM126" s="239" t="s">
        <v>125</v>
      </c>
    </row>
    <row r="127" s="2" customFormat="1" ht="24.15" customHeight="1">
      <c r="A127" s="35"/>
      <c r="B127" s="36"/>
      <c r="C127" s="227" t="s">
        <v>124</v>
      </c>
      <c r="D127" s="227" t="s">
        <v>119</v>
      </c>
      <c r="E127" s="228" t="s">
        <v>126</v>
      </c>
      <c r="F127" s="229" t="s">
        <v>127</v>
      </c>
      <c r="G127" s="230" t="s">
        <v>128</v>
      </c>
      <c r="H127" s="231">
        <v>294.69</v>
      </c>
      <c r="I127" s="232"/>
      <c r="J127" s="233">
        <f>ROUND(I127*H127,2)</f>
        <v>0</v>
      </c>
      <c r="K127" s="234"/>
      <c r="L127" s="41"/>
      <c r="M127" s="235" t="s">
        <v>1</v>
      </c>
      <c r="N127" s="236" t="s">
        <v>40</v>
      </c>
      <c r="O127" s="94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9" t="s">
        <v>123</v>
      </c>
      <c r="AT127" s="239" t="s">
        <v>119</v>
      </c>
      <c r="AU127" s="239" t="s">
        <v>124</v>
      </c>
      <c r="AY127" s="14" t="s">
        <v>117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4" t="s">
        <v>124</v>
      </c>
      <c r="BK127" s="240">
        <f>ROUND(I127*H127,2)</f>
        <v>0</v>
      </c>
      <c r="BL127" s="14" t="s">
        <v>123</v>
      </c>
      <c r="BM127" s="239" t="s">
        <v>129</v>
      </c>
    </row>
    <row r="128" s="2" customFormat="1" ht="24.15" customHeight="1">
      <c r="A128" s="35"/>
      <c r="B128" s="36"/>
      <c r="C128" s="227" t="s">
        <v>130</v>
      </c>
      <c r="D128" s="227" t="s">
        <v>119</v>
      </c>
      <c r="E128" s="228" t="s">
        <v>131</v>
      </c>
      <c r="F128" s="229" t="s">
        <v>132</v>
      </c>
      <c r="G128" s="230" t="s">
        <v>128</v>
      </c>
      <c r="H128" s="231">
        <v>294.69</v>
      </c>
      <c r="I128" s="232"/>
      <c r="J128" s="233">
        <f>ROUND(I128*H128,2)</f>
        <v>0</v>
      </c>
      <c r="K128" s="234"/>
      <c r="L128" s="41"/>
      <c r="M128" s="235" t="s">
        <v>1</v>
      </c>
      <c r="N128" s="236" t="s">
        <v>40</v>
      </c>
      <c r="O128" s="94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9" t="s">
        <v>123</v>
      </c>
      <c r="AT128" s="239" t="s">
        <v>119</v>
      </c>
      <c r="AU128" s="239" t="s">
        <v>124</v>
      </c>
      <c r="AY128" s="14" t="s">
        <v>117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4" t="s">
        <v>124</v>
      </c>
      <c r="BK128" s="240">
        <f>ROUND(I128*H128,2)</f>
        <v>0</v>
      </c>
      <c r="BL128" s="14" t="s">
        <v>123</v>
      </c>
      <c r="BM128" s="239" t="s">
        <v>133</v>
      </c>
    </row>
    <row r="129" s="2" customFormat="1" ht="37.8" customHeight="1">
      <c r="A129" s="35"/>
      <c r="B129" s="36"/>
      <c r="C129" s="227" t="s">
        <v>123</v>
      </c>
      <c r="D129" s="227" t="s">
        <v>119</v>
      </c>
      <c r="E129" s="228" t="s">
        <v>134</v>
      </c>
      <c r="F129" s="229" t="s">
        <v>135</v>
      </c>
      <c r="G129" s="230" t="s">
        <v>128</v>
      </c>
      <c r="H129" s="231">
        <v>294.69</v>
      </c>
      <c r="I129" s="232"/>
      <c r="J129" s="233">
        <f>ROUND(I129*H129,2)</f>
        <v>0</v>
      </c>
      <c r="K129" s="234"/>
      <c r="L129" s="41"/>
      <c r="M129" s="235" t="s">
        <v>1</v>
      </c>
      <c r="N129" s="236" t="s">
        <v>40</v>
      </c>
      <c r="O129" s="94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9" t="s">
        <v>123</v>
      </c>
      <c r="AT129" s="239" t="s">
        <v>119</v>
      </c>
      <c r="AU129" s="239" t="s">
        <v>124</v>
      </c>
      <c r="AY129" s="14" t="s">
        <v>117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4" t="s">
        <v>124</v>
      </c>
      <c r="BK129" s="240">
        <f>ROUND(I129*H129,2)</f>
        <v>0</v>
      </c>
      <c r="BL129" s="14" t="s">
        <v>123</v>
      </c>
      <c r="BM129" s="239" t="s">
        <v>136</v>
      </c>
    </row>
    <row r="130" s="2" customFormat="1" ht="21.75" customHeight="1">
      <c r="A130" s="35"/>
      <c r="B130" s="36"/>
      <c r="C130" s="227" t="s">
        <v>137</v>
      </c>
      <c r="D130" s="227" t="s">
        <v>119</v>
      </c>
      <c r="E130" s="228" t="s">
        <v>138</v>
      </c>
      <c r="F130" s="229" t="s">
        <v>139</v>
      </c>
      <c r="G130" s="230" t="s">
        <v>128</v>
      </c>
      <c r="H130" s="231">
        <v>294.69</v>
      </c>
      <c r="I130" s="232"/>
      <c r="J130" s="233">
        <f>ROUND(I130*H130,2)</f>
        <v>0</v>
      </c>
      <c r="K130" s="234"/>
      <c r="L130" s="41"/>
      <c r="M130" s="235" t="s">
        <v>1</v>
      </c>
      <c r="N130" s="236" t="s">
        <v>40</v>
      </c>
      <c r="O130" s="94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9" t="s">
        <v>123</v>
      </c>
      <c r="AT130" s="239" t="s">
        <v>119</v>
      </c>
      <c r="AU130" s="239" t="s">
        <v>124</v>
      </c>
      <c r="AY130" s="14" t="s">
        <v>117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4" t="s">
        <v>124</v>
      </c>
      <c r="BK130" s="240">
        <f>ROUND(I130*H130,2)</f>
        <v>0</v>
      </c>
      <c r="BL130" s="14" t="s">
        <v>123</v>
      </c>
      <c r="BM130" s="239" t="s">
        <v>140</v>
      </c>
    </row>
    <row r="131" s="2" customFormat="1" ht="21.75" customHeight="1">
      <c r="A131" s="35"/>
      <c r="B131" s="36"/>
      <c r="C131" s="227" t="s">
        <v>141</v>
      </c>
      <c r="D131" s="227" t="s">
        <v>119</v>
      </c>
      <c r="E131" s="228" t="s">
        <v>142</v>
      </c>
      <c r="F131" s="229" t="s">
        <v>143</v>
      </c>
      <c r="G131" s="230" t="s">
        <v>122</v>
      </c>
      <c r="H131" s="231">
        <v>3072.3000000000002</v>
      </c>
      <c r="I131" s="232"/>
      <c r="J131" s="233">
        <f>ROUND(I131*H131,2)</f>
        <v>0</v>
      </c>
      <c r="K131" s="234"/>
      <c r="L131" s="41"/>
      <c r="M131" s="235" t="s">
        <v>1</v>
      </c>
      <c r="N131" s="236" t="s">
        <v>40</v>
      </c>
      <c r="O131" s="94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9" t="s">
        <v>123</v>
      </c>
      <c r="AT131" s="239" t="s">
        <v>119</v>
      </c>
      <c r="AU131" s="239" t="s">
        <v>124</v>
      </c>
      <c r="AY131" s="14" t="s">
        <v>117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4" t="s">
        <v>124</v>
      </c>
      <c r="BK131" s="240">
        <f>ROUND(I131*H131,2)</f>
        <v>0</v>
      </c>
      <c r="BL131" s="14" t="s">
        <v>123</v>
      </c>
      <c r="BM131" s="239" t="s">
        <v>144</v>
      </c>
    </row>
    <row r="132" s="12" customFormat="1" ht="22.8" customHeight="1">
      <c r="A132" s="12"/>
      <c r="B132" s="212"/>
      <c r="C132" s="213"/>
      <c r="D132" s="214" t="s">
        <v>73</v>
      </c>
      <c r="E132" s="225" t="s">
        <v>137</v>
      </c>
      <c r="F132" s="225" t="s">
        <v>145</v>
      </c>
      <c r="G132" s="213"/>
      <c r="H132" s="213"/>
      <c r="I132" s="216"/>
      <c r="J132" s="226">
        <f>BK132</f>
        <v>0</v>
      </c>
      <c r="K132" s="213"/>
      <c r="L132" s="217"/>
      <c r="M132" s="218"/>
      <c r="N132" s="219"/>
      <c r="O132" s="219"/>
      <c r="P132" s="220">
        <f>SUM(P133:P137)</f>
        <v>0</v>
      </c>
      <c r="Q132" s="219"/>
      <c r="R132" s="220">
        <f>SUM(R133:R137)</f>
        <v>1712.21578</v>
      </c>
      <c r="S132" s="219"/>
      <c r="T132" s="221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82</v>
      </c>
      <c r="AT132" s="223" t="s">
        <v>73</v>
      </c>
      <c r="AU132" s="223" t="s">
        <v>82</v>
      </c>
      <c r="AY132" s="222" t="s">
        <v>117</v>
      </c>
      <c r="BK132" s="224">
        <f>SUM(BK133:BK137)</f>
        <v>0</v>
      </c>
    </row>
    <row r="133" s="2" customFormat="1" ht="24.15" customHeight="1">
      <c r="A133" s="35"/>
      <c r="B133" s="36"/>
      <c r="C133" s="227" t="s">
        <v>146</v>
      </c>
      <c r="D133" s="227" t="s">
        <v>119</v>
      </c>
      <c r="E133" s="228" t="s">
        <v>147</v>
      </c>
      <c r="F133" s="229" t="s">
        <v>148</v>
      </c>
      <c r="G133" s="230" t="s">
        <v>122</v>
      </c>
      <c r="H133" s="231">
        <v>2717</v>
      </c>
      <c r="I133" s="232"/>
      <c r="J133" s="233">
        <f>ROUND(I133*H133,2)</f>
        <v>0</v>
      </c>
      <c r="K133" s="234"/>
      <c r="L133" s="41"/>
      <c r="M133" s="235" t="s">
        <v>1</v>
      </c>
      <c r="N133" s="236" t="s">
        <v>40</v>
      </c>
      <c r="O133" s="94"/>
      <c r="P133" s="237">
        <f>O133*H133</f>
        <v>0</v>
      </c>
      <c r="Q133" s="237">
        <v>0.27994000000000002</v>
      </c>
      <c r="R133" s="237">
        <f>Q133*H133</f>
        <v>760.59698000000003</v>
      </c>
      <c r="S133" s="237">
        <v>0</v>
      </c>
      <c r="T133" s="23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9" t="s">
        <v>123</v>
      </c>
      <c r="AT133" s="239" t="s">
        <v>119</v>
      </c>
      <c r="AU133" s="239" t="s">
        <v>124</v>
      </c>
      <c r="AY133" s="14" t="s">
        <v>117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4" t="s">
        <v>124</v>
      </c>
      <c r="BK133" s="240">
        <f>ROUND(I133*H133,2)</f>
        <v>0</v>
      </c>
      <c r="BL133" s="14" t="s">
        <v>123</v>
      </c>
      <c r="BM133" s="239" t="s">
        <v>149</v>
      </c>
    </row>
    <row r="134" s="2" customFormat="1" ht="24.15" customHeight="1">
      <c r="A134" s="35"/>
      <c r="B134" s="36"/>
      <c r="C134" s="227" t="s">
        <v>150</v>
      </c>
      <c r="D134" s="227" t="s">
        <v>119</v>
      </c>
      <c r="E134" s="228" t="s">
        <v>151</v>
      </c>
      <c r="F134" s="229" t="s">
        <v>152</v>
      </c>
      <c r="G134" s="230" t="s">
        <v>122</v>
      </c>
      <c r="H134" s="231">
        <v>627</v>
      </c>
      <c r="I134" s="232"/>
      <c r="J134" s="233">
        <f>ROUND(I134*H134,2)</f>
        <v>0</v>
      </c>
      <c r="K134" s="234"/>
      <c r="L134" s="41"/>
      <c r="M134" s="235" t="s">
        <v>1</v>
      </c>
      <c r="N134" s="236" t="s">
        <v>40</v>
      </c>
      <c r="O134" s="94"/>
      <c r="P134" s="237">
        <f>O134*H134</f>
        <v>0</v>
      </c>
      <c r="Q134" s="237">
        <v>0.37080000000000002</v>
      </c>
      <c r="R134" s="237">
        <f>Q134*H134</f>
        <v>232.49160000000001</v>
      </c>
      <c r="S134" s="237">
        <v>0</v>
      </c>
      <c r="T134" s="23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9" t="s">
        <v>123</v>
      </c>
      <c r="AT134" s="239" t="s">
        <v>119</v>
      </c>
      <c r="AU134" s="239" t="s">
        <v>124</v>
      </c>
      <c r="AY134" s="14" t="s">
        <v>117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4" t="s">
        <v>124</v>
      </c>
      <c r="BK134" s="240">
        <f>ROUND(I134*H134,2)</f>
        <v>0</v>
      </c>
      <c r="BL134" s="14" t="s">
        <v>123</v>
      </c>
      <c r="BM134" s="239" t="s">
        <v>153</v>
      </c>
    </row>
    <row r="135" s="2" customFormat="1" ht="33" customHeight="1">
      <c r="A135" s="35"/>
      <c r="B135" s="36"/>
      <c r="C135" s="227" t="s">
        <v>154</v>
      </c>
      <c r="D135" s="227" t="s">
        <v>119</v>
      </c>
      <c r="E135" s="228" t="s">
        <v>155</v>
      </c>
      <c r="F135" s="229" t="s">
        <v>156</v>
      </c>
      <c r="G135" s="230" t="s">
        <v>122</v>
      </c>
      <c r="H135" s="231">
        <v>4598</v>
      </c>
      <c r="I135" s="232"/>
      <c r="J135" s="233">
        <f>ROUND(I135*H135,2)</f>
        <v>0</v>
      </c>
      <c r="K135" s="234"/>
      <c r="L135" s="41"/>
      <c r="M135" s="235" t="s">
        <v>1</v>
      </c>
      <c r="N135" s="236" t="s">
        <v>40</v>
      </c>
      <c r="O135" s="94"/>
      <c r="P135" s="237">
        <f>O135*H135</f>
        <v>0</v>
      </c>
      <c r="Q135" s="237">
        <v>0.00080999999999999996</v>
      </c>
      <c r="R135" s="237">
        <f>Q135*H135</f>
        <v>3.7243799999999996</v>
      </c>
      <c r="S135" s="237">
        <v>0</v>
      </c>
      <c r="T135" s="23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9" t="s">
        <v>123</v>
      </c>
      <c r="AT135" s="239" t="s">
        <v>119</v>
      </c>
      <c r="AU135" s="239" t="s">
        <v>124</v>
      </c>
      <c r="AY135" s="14" t="s">
        <v>117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4" t="s">
        <v>124</v>
      </c>
      <c r="BK135" s="240">
        <f>ROUND(I135*H135,2)</f>
        <v>0</v>
      </c>
      <c r="BL135" s="14" t="s">
        <v>123</v>
      </c>
      <c r="BM135" s="239" t="s">
        <v>157</v>
      </c>
    </row>
    <row r="136" s="2" customFormat="1" ht="33" customHeight="1">
      <c r="A136" s="35"/>
      <c r="B136" s="36"/>
      <c r="C136" s="227" t="s">
        <v>158</v>
      </c>
      <c r="D136" s="227" t="s">
        <v>119</v>
      </c>
      <c r="E136" s="228" t="s">
        <v>159</v>
      </c>
      <c r="F136" s="229" t="s">
        <v>160</v>
      </c>
      <c r="G136" s="230" t="s">
        <v>122</v>
      </c>
      <c r="H136" s="231">
        <v>2299</v>
      </c>
      <c r="I136" s="232"/>
      <c r="J136" s="233">
        <f>ROUND(I136*H136,2)</f>
        <v>0</v>
      </c>
      <c r="K136" s="234"/>
      <c r="L136" s="41"/>
      <c r="M136" s="235" t="s">
        <v>1</v>
      </c>
      <c r="N136" s="236" t="s">
        <v>40</v>
      </c>
      <c r="O136" s="94"/>
      <c r="P136" s="237">
        <f>O136*H136</f>
        <v>0</v>
      </c>
      <c r="Q136" s="237">
        <v>0.12966</v>
      </c>
      <c r="R136" s="237">
        <f>Q136*H136</f>
        <v>298.08834000000002</v>
      </c>
      <c r="S136" s="237">
        <v>0</v>
      </c>
      <c r="T136" s="23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9" t="s">
        <v>123</v>
      </c>
      <c r="AT136" s="239" t="s">
        <v>119</v>
      </c>
      <c r="AU136" s="239" t="s">
        <v>124</v>
      </c>
      <c r="AY136" s="14" t="s">
        <v>117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4" t="s">
        <v>124</v>
      </c>
      <c r="BK136" s="240">
        <f>ROUND(I136*H136,2)</f>
        <v>0</v>
      </c>
      <c r="BL136" s="14" t="s">
        <v>123</v>
      </c>
      <c r="BM136" s="239" t="s">
        <v>161</v>
      </c>
    </row>
    <row r="137" s="2" customFormat="1" ht="37.8" customHeight="1">
      <c r="A137" s="35"/>
      <c r="B137" s="36"/>
      <c r="C137" s="227" t="s">
        <v>162</v>
      </c>
      <c r="D137" s="227" t="s">
        <v>119</v>
      </c>
      <c r="E137" s="228" t="s">
        <v>163</v>
      </c>
      <c r="F137" s="229" t="s">
        <v>164</v>
      </c>
      <c r="G137" s="230" t="s">
        <v>122</v>
      </c>
      <c r="H137" s="231">
        <v>2299</v>
      </c>
      <c r="I137" s="232"/>
      <c r="J137" s="233">
        <f>ROUND(I137*H137,2)</f>
        <v>0</v>
      </c>
      <c r="K137" s="234"/>
      <c r="L137" s="41"/>
      <c r="M137" s="235" t="s">
        <v>1</v>
      </c>
      <c r="N137" s="236" t="s">
        <v>40</v>
      </c>
      <c r="O137" s="94"/>
      <c r="P137" s="237">
        <f>O137*H137</f>
        <v>0</v>
      </c>
      <c r="Q137" s="237">
        <v>0.18151999999999999</v>
      </c>
      <c r="R137" s="237">
        <f>Q137*H137</f>
        <v>417.31447999999995</v>
      </c>
      <c r="S137" s="237">
        <v>0</v>
      </c>
      <c r="T137" s="23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9" t="s">
        <v>123</v>
      </c>
      <c r="AT137" s="239" t="s">
        <v>119</v>
      </c>
      <c r="AU137" s="239" t="s">
        <v>124</v>
      </c>
      <c r="AY137" s="14" t="s">
        <v>117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4" t="s">
        <v>124</v>
      </c>
      <c r="BK137" s="240">
        <f>ROUND(I137*H137,2)</f>
        <v>0</v>
      </c>
      <c r="BL137" s="14" t="s">
        <v>123</v>
      </c>
      <c r="BM137" s="239" t="s">
        <v>165</v>
      </c>
    </row>
    <row r="138" s="12" customFormat="1" ht="22.8" customHeight="1">
      <c r="A138" s="12"/>
      <c r="B138" s="212"/>
      <c r="C138" s="213"/>
      <c r="D138" s="214" t="s">
        <v>73</v>
      </c>
      <c r="E138" s="225" t="s">
        <v>154</v>
      </c>
      <c r="F138" s="225" t="s">
        <v>166</v>
      </c>
      <c r="G138" s="213"/>
      <c r="H138" s="213"/>
      <c r="I138" s="216"/>
      <c r="J138" s="226">
        <f>BK138</f>
        <v>0</v>
      </c>
      <c r="K138" s="213"/>
      <c r="L138" s="217"/>
      <c r="M138" s="218"/>
      <c r="N138" s="219"/>
      <c r="O138" s="219"/>
      <c r="P138" s="220">
        <f>SUM(P139:P142)</f>
        <v>0</v>
      </c>
      <c r="Q138" s="219"/>
      <c r="R138" s="220">
        <f>SUM(R139:R142)</f>
        <v>232.40692000000001</v>
      </c>
      <c r="S138" s="219"/>
      <c r="T138" s="221">
        <f>SUM(T139:T142)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82</v>
      </c>
      <c r="AT138" s="223" t="s">
        <v>73</v>
      </c>
      <c r="AU138" s="223" t="s">
        <v>82</v>
      </c>
      <c r="AY138" s="222" t="s">
        <v>117</v>
      </c>
      <c r="BK138" s="224">
        <f>SUM(BK139:BK142)</f>
        <v>0</v>
      </c>
    </row>
    <row r="139" s="2" customFormat="1" ht="33" customHeight="1">
      <c r="A139" s="35"/>
      <c r="B139" s="36"/>
      <c r="C139" s="227" t="s">
        <v>167</v>
      </c>
      <c r="D139" s="227" t="s">
        <v>119</v>
      </c>
      <c r="E139" s="228" t="s">
        <v>168</v>
      </c>
      <c r="F139" s="229" t="s">
        <v>169</v>
      </c>
      <c r="G139" s="230" t="s">
        <v>170</v>
      </c>
      <c r="H139" s="231">
        <v>836</v>
      </c>
      <c r="I139" s="232"/>
      <c r="J139" s="233">
        <f>ROUND(I139*H139,2)</f>
        <v>0</v>
      </c>
      <c r="K139" s="234"/>
      <c r="L139" s="41"/>
      <c r="M139" s="235" t="s">
        <v>1</v>
      </c>
      <c r="N139" s="236" t="s">
        <v>40</v>
      </c>
      <c r="O139" s="94"/>
      <c r="P139" s="237">
        <f>O139*H139</f>
        <v>0</v>
      </c>
      <c r="Q139" s="237">
        <v>0.19697000000000001</v>
      </c>
      <c r="R139" s="237">
        <f>Q139*H139</f>
        <v>164.66692000000001</v>
      </c>
      <c r="S139" s="237">
        <v>0</v>
      </c>
      <c r="T139" s="23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9" t="s">
        <v>123</v>
      </c>
      <c r="AT139" s="239" t="s">
        <v>119</v>
      </c>
      <c r="AU139" s="239" t="s">
        <v>124</v>
      </c>
      <c r="AY139" s="14" t="s">
        <v>117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4" t="s">
        <v>124</v>
      </c>
      <c r="BK139" s="240">
        <f>ROUND(I139*H139,2)</f>
        <v>0</v>
      </c>
      <c r="BL139" s="14" t="s">
        <v>123</v>
      </c>
      <c r="BM139" s="239" t="s">
        <v>171</v>
      </c>
    </row>
    <row r="140" s="2" customFormat="1" ht="24.15" customHeight="1">
      <c r="A140" s="35"/>
      <c r="B140" s="36"/>
      <c r="C140" s="241" t="s">
        <v>172</v>
      </c>
      <c r="D140" s="241" t="s">
        <v>173</v>
      </c>
      <c r="E140" s="242" t="s">
        <v>174</v>
      </c>
      <c r="F140" s="243" t="s">
        <v>175</v>
      </c>
      <c r="G140" s="244" t="s">
        <v>176</v>
      </c>
      <c r="H140" s="245">
        <v>740</v>
      </c>
      <c r="I140" s="246"/>
      <c r="J140" s="247">
        <f>ROUND(I140*H140,2)</f>
        <v>0</v>
      </c>
      <c r="K140" s="248"/>
      <c r="L140" s="249"/>
      <c r="M140" s="250" t="s">
        <v>1</v>
      </c>
      <c r="N140" s="251" t="s">
        <v>40</v>
      </c>
      <c r="O140" s="94"/>
      <c r="P140" s="237">
        <f>O140*H140</f>
        <v>0</v>
      </c>
      <c r="Q140" s="237">
        <v>0.081000000000000003</v>
      </c>
      <c r="R140" s="237">
        <f>Q140*H140</f>
        <v>59.940000000000005</v>
      </c>
      <c r="S140" s="237">
        <v>0</v>
      </c>
      <c r="T140" s="23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9" t="s">
        <v>177</v>
      </c>
      <c r="AT140" s="239" t="s">
        <v>173</v>
      </c>
      <c r="AU140" s="239" t="s">
        <v>124</v>
      </c>
      <c r="AY140" s="14" t="s">
        <v>117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4" t="s">
        <v>124</v>
      </c>
      <c r="BK140" s="240">
        <f>ROUND(I140*H140,2)</f>
        <v>0</v>
      </c>
      <c r="BL140" s="14" t="s">
        <v>177</v>
      </c>
      <c r="BM140" s="239" t="s">
        <v>178</v>
      </c>
    </row>
    <row r="141" s="2" customFormat="1" ht="24.15" customHeight="1">
      <c r="A141" s="35"/>
      <c r="B141" s="36"/>
      <c r="C141" s="241" t="s">
        <v>179</v>
      </c>
      <c r="D141" s="241" t="s">
        <v>173</v>
      </c>
      <c r="E141" s="242" t="s">
        <v>180</v>
      </c>
      <c r="F141" s="243" t="s">
        <v>181</v>
      </c>
      <c r="G141" s="244" t="s">
        <v>176</v>
      </c>
      <c r="H141" s="245">
        <v>120</v>
      </c>
      <c r="I141" s="246"/>
      <c r="J141" s="247">
        <f>ROUND(I141*H141,2)</f>
        <v>0</v>
      </c>
      <c r="K141" s="248"/>
      <c r="L141" s="249"/>
      <c r="M141" s="250" t="s">
        <v>1</v>
      </c>
      <c r="N141" s="251" t="s">
        <v>40</v>
      </c>
      <c r="O141" s="94"/>
      <c r="P141" s="237">
        <f>O141*H141</f>
        <v>0</v>
      </c>
      <c r="Q141" s="237">
        <v>0.065000000000000002</v>
      </c>
      <c r="R141" s="237">
        <f>Q141*H141</f>
        <v>7.8000000000000007</v>
      </c>
      <c r="S141" s="237">
        <v>0</v>
      </c>
      <c r="T141" s="23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9" t="s">
        <v>177</v>
      </c>
      <c r="AT141" s="239" t="s">
        <v>173</v>
      </c>
      <c r="AU141" s="239" t="s">
        <v>124</v>
      </c>
      <c r="AY141" s="14" t="s">
        <v>117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4" t="s">
        <v>124</v>
      </c>
      <c r="BK141" s="240">
        <f>ROUND(I141*H141,2)</f>
        <v>0</v>
      </c>
      <c r="BL141" s="14" t="s">
        <v>177</v>
      </c>
      <c r="BM141" s="239" t="s">
        <v>182</v>
      </c>
    </row>
    <row r="142" s="2" customFormat="1" ht="24.15" customHeight="1">
      <c r="A142" s="35"/>
      <c r="B142" s="36"/>
      <c r="C142" s="227" t="s">
        <v>183</v>
      </c>
      <c r="D142" s="227" t="s">
        <v>119</v>
      </c>
      <c r="E142" s="228" t="s">
        <v>184</v>
      </c>
      <c r="F142" s="229" t="s">
        <v>185</v>
      </c>
      <c r="G142" s="230" t="s">
        <v>186</v>
      </c>
      <c r="H142" s="231">
        <v>585.20000000000005</v>
      </c>
      <c r="I142" s="232"/>
      <c r="J142" s="233">
        <f>ROUND(I142*H142,2)</f>
        <v>0</v>
      </c>
      <c r="K142" s="234"/>
      <c r="L142" s="41"/>
      <c r="M142" s="235" t="s">
        <v>1</v>
      </c>
      <c r="N142" s="236" t="s">
        <v>40</v>
      </c>
      <c r="O142" s="94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9" t="s">
        <v>123</v>
      </c>
      <c r="AT142" s="239" t="s">
        <v>119</v>
      </c>
      <c r="AU142" s="239" t="s">
        <v>124</v>
      </c>
      <c r="AY142" s="14" t="s">
        <v>117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4" t="s">
        <v>124</v>
      </c>
      <c r="BK142" s="240">
        <f>ROUND(I142*H142,2)</f>
        <v>0</v>
      </c>
      <c r="BL142" s="14" t="s">
        <v>123</v>
      </c>
      <c r="BM142" s="239" t="s">
        <v>187</v>
      </c>
    </row>
    <row r="143" s="12" customFormat="1" ht="22.8" customHeight="1">
      <c r="A143" s="12"/>
      <c r="B143" s="212"/>
      <c r="C143" s="213"/>
      <c r="D143" s="214" t="s">
        <v>73</v>
      </c>
      <c r="E143" s="225" t="s">
        <v>188</v>
      </c>
      <c r="F143" s="225" t="s">
        <v>189</v>
      </c>
      <c r="G143" s="213"/>
      <c r="H143" s="213"/>
      <c r="I143" s="216"/>
      <c r="J143" s="226">
        <f>BK143</f>
        <v>0</v>
      </c>
      <c r="K143" s="213"/>
      <c r="L143" s="217"/>
      <c r="M143" s="218"/>
      <c r="N143" s="219"/>
      <c r="O143" s="219"/>
      <c r="P143" s="220">
        <f>P144</f>
        <v>0</v>
      </c>
      <c r="Q143" s="219"/>
      <c r="R143" s="220">
        <f>R144</f>
        <v>0</v>
      </c>
      <c r="S143" s="219"/>
      <c r="T143" s="221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2" t="s">
        <v>82</v>
      </c>
      <c r="AT143" s="223" t="s">
        <v>73</v>
      </c>
      <c r="AU143" s="223" t="s">
        <v>82</v>
      </c>
      <c r="AY143" s="222" t="s">
        <v>117</v>
      </c>
      <c r="BK143" s="224">
        <f>BK144</f>
        <v>0</v>
      </c>
    </row>
    <row r="144" s="2" customFormat="1" ht="33" customHeight="1">
      <c r="A144" s="35"/>
      <c r="B144" s="36"/>
      <c r="C144" s="227" t="s">
        <v>190</v>
      </c>
      <c r="D144" s="227" t="s">
        <v>119</v>
      </c>
      <c r="E144" s="228" t="s">
        <v>191</v>
      </c>
      <c r="F144" s="229" t="s">
        <v>192</v>
      </c>
      <c r="G144" s="230" t="s">
        <v>186</v>
      </c>
      <c r="H144" s="231">
        <v>1876.883</v>
      </c>
      <c r="I144" s="232"/>
      <c r="J144" s="233">
        <f>ROUND(I144*H144,2)</f>
        <v>0</v>
      </c>
      <c r="K144" s="234"/>
      <c r="L144" s="41"/>
      <c r="M144" s="235" t="s">
        <v>1</v>
      </c>
      <c r="N144" s="236" t="s">
        <v>40</v>
      </c>
      <c r="O144" s="94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9" t="s">
        <v>123</v>
      </c>
      <c r="AT144" s="239" t="s">
        <v>119</v>
      </c>
      <c r="AU144" s="239" t="s">
        <v>124</v>
      </c>
      <c r="AY144" s="14" t="s">
        <v>117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4" t="s">
        <v>124</v>
      </c>
      <c r="BK144" s="240">
        <f>ROUND(I144*H144,2)</f>
        <v>0</v>
      </c>
      <c r="BL144" s="14" t="s">
        <v>123</v>
      </c>
      <c r="BM144" s="239" t="s">
        <v>193</v>
      </c>
    </row>
    <row r="145" s="12" customFormat="1" ht="25.92" customHeight="1">
      <c r="A145" s="12"/>
      <c r="B145" s="212"/>
      <c r="C145" s="213"/>
      <c r="D145" s="214" t="s">
        <v>73</v>
      </c>
      <c r="E145" s="215" t="s">
        <v>194</v>
      </c>
      <c r="F145" s="215" t="s">
        <v>195</v>
      </c>
      <c r="G145" s="213"/>
      <c r="H145" s="213"/>
      <c r="I145" s="216"/>
      <c r="J145" s="199">
        <f>BK145</f>
        <v>0</v>
      </c>
      <c r="K145" s="213"/>
      <c r="L145" s="217"/>
      <c r="M145" s="218"/>
      <c r="N145" s="219"/>
      <c r="O145" s="219"/>
      <c r="P145" s="220">
        <f>SUM(P146:P148)</f>
        <v>0</v>
      </c>
      <c r="Q145" s="219"/>
      <c r="R145" s="220">
        <f>SUM(R146:R148)</f>
        <v>0</v>
      </c>
      <c r="S145" s="219"/>
      <c r="T145" s="221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137</v>
      </c>
      <c r="AT145" s="223" t="s">
        <v>73</v>
      </c>
      <c r="AU145" s="223" t="s">
        <v>74</v>
      </c>
      <c r="AY145" s="222" t="s">
        <v>117</v>
      </c>
      <c r="BK145" s="224">
        <f>SUM(BK146:BK148)</f>
        <v>0</v>
      </c>
    </row>
    <row r="146" s="2" customFormat="1" ht="33" customHeight="1">
      <c r="A146" s="35"/>
      <c r="B146" s="36"/>
      <c r="C146" s="227" t="s">
        <v>196</v>
      </c>
      <c r="D146" s="227" t="s">
        <v>119</v>
      </c>
      <c r="E146" s="228" t="s">
        <v>197</v>
      </c>
      <c r="F146" s="229" t="s">
        <v>198</v>
      </c>
      <c r="G146" s="230" t="s">
        <v>199</v>
      </c>
      <c r="H146" s="231">
        <v>200</v>
      </c>
      <c r="I146" s="232"/>
      <c r="J146" s="233">
        <f>ROUND(I146*H146,2)</f>
        <v>0</v>
      </c>
      <c r="K146" s="234"/>
      <c r="L146" s="41"/>
      <c r="M146" s="235" t="s">
        <v>1</v>
      </c>
      <c r="N146" s="236" t="s">
        <v>40</v>
      </c>
      <c r="O146" s="94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9" t="s">
        <v>200</v>
      </c>
      <c r="AT146" s="239" t="s">
        <v>119</v>
      </c>
      <c r="AU146" s="239" t="s">
        <v>82</v>
      </c>
      <c r="AY146" s="14" t="s">
        <v>117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4" t="s">
        <v>124</v>
      </c>
      <c r="BK146" s="240">
        <f>ROUND(I146*H146,2)</f>
        <v>0</v>
      </c>
      <c r="BL146" s="14" t="s">
        <v>200</v>
      </c>
      <c r="BM146" s="239" t="s">
        <v>201</v>
      </c>
    </row>
    <row r="147" s="2" customFormat="1" ht="24.15" customHeight="1">
      <c r="A147" s="35"/>
      <c r="B147" s="36"/>
      <c r="C147" s="227" t="s">
        <v>202</v>
      </c>
      <c r="D147" s="227" t="s">
        <v>119</v>
      </c>
      <c r="E147" s="228" t="s">
        <v>203</v>
      </c>
      <c r="F147" s="229" t="s">
        <v>204</v>
      </c>
      <c r="G147" s="230" t="s">
        <v>199</v>
      </c>
      <c r="H147" s="231">
        <v>230</v>
      </c>
      <c r="I147" s="232"/>
      <c r="J147" s="233">
        <f>ROUND(I147*H147,2)</f>
        <v>0</v>
      </c>
      <c r="K147" s="234"/>
      <c r="L147" s="41"/>
      <c r="M147" s="235" t="s">
        <v>1</v>
      </c>
      <c r="N147" s="236" t="s">
        <v>40</v>
      </c>
      <c r="O147" s="94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9" t="s">
        <v>200</v>
      </c>
      <c r="AT147" s="239" t="s">
        <v>119</v>
      </c>
      <c r="AU147" s="239" t="s">
        <v>82</v>
      </c>
      <c r="AY147" s="14" t="s">
        <v>117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4" t="s">
        <v>124</v>
      </c>
      <c r="BK147" s="240">
        <f>ROUND(I147*H147,2)</f>
        <v>0</v>
      </c>
      <c r="BL147" s="14" t="s">
        <v>200</v>
      </c>
      <c r="BM147" s="239" t="s">
        <v>205</v>
      </c>
    </row>
    <row r="148" s="2" customFormat="1" ht="24.15" customHeight="1">
      <c r="A148" s="35"/>
      <c r="B148" s="36"/>
      <c r="C148" s="227" t="s">
        <v>206</v>
      </c>
      <c r="D148" s="227" t="s">
        <v>119</v>
      </c>
      <c r="E148" s="228" t="s">
        <v>207</v>
      </c>
      <c r="F148" s="229" t="s">
        <v>208</v>
      </c>
      <c r="G148" s="230" t="s">
        <v>199</v>
      </c>
      <c r="H148" s="231">
        <v>180</v>
      </c>
      <c r="I148" s="232"/>
      <c r="J148" s="233">
        <f>ROUND(I148*H148,2)</f>
        <v>0</v>
      </c>
      <c r="K148" s="234"/>
      <c r="L148" s="41"/>
      <c r="M148" s="235" t="s">
        <v>1</v>
      </c>
      <c r="N148" s="236" t="s">
        <v>40</v>
      </c>
      <c r="O148" s="94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9" t="s">
        <v>200</v>
      </c>
      <c r="AT148" s="239" t="s">
        <v>119</v>
      </c>
      <c r="AU148" s="239" t="s">
        <v>82</v>
      </c>
      <c r="AY148" s="14" t="s">
        <v>117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4" t="s">
        <v>124</v>
      </c>
      <c r="BK148" s="240">
        <f>ROUND(I148*H148,2)</f>
        <v>0</v>
      </c>
      <c r="BL148" s="14" t="s">
        <v>200</v>
      </c>
      <c r="BM148" s="239" t="s">
        <v>209</v>
      </c>
    </row>
    <row r="149" s="2" customFormat="1" ht="49.92" customHeight="1">
      <c r="A149" s="35"/>
      <c r="B149" s="36"/>
      <c r="C149" s="37"/>
      <c r="D149" s="37"/>
      <c r="E149" s="215" t="s">
        <v>210</v>
      </c>
      <c r="F149" s="215" t="s">
        <v>211</v>
      </c>
      <c r="G149" s="37"/>
      <c r="H149" s="37"/>
      <c r="I149" s="37"/>
      <c r="J149" s="199">
        <f>BK149</f>
        <v>0</v>
      </c>
      <c r="K149" s="37"/>
      <c r="L149" s="41"/>
      <c r="M149" s="252"/>
      <c r="N149" s="253"/>
      <c r="O149" s="94"/>
      <c r="P149" s="94"/>
      <c r="Q149" s="94"/>
      <c r="R149" s="94"/>
      <c r="S149" s="94"/>
      <c r="T149" s="9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73</v>
      </c>
      <c r="AU149" s="14" t="s">
        <v>74</v>
      </c>
      <c r="AY149" s="14" t="s">
        <v>212</v>
      </c>
      <c r="BK149" s="240">
        <f>SUM(BK150:BK154)</f>
        <v>0</v>
      </c>
    </row>
    <row r="150" s="2" customFormat="1" ht="16.32" customHeight="1">
      <c r="A150" s="35"/>
      <c r="B150" s="36"/>
      <c r="C150" s="254" t="s">
        <v>1</v>
      </c>
      <c r="D150" s="254" t="s">
        <v>119</v>
      </c>
      <c r="E150" s="255" t="s">
        <v>1</v>
      </c>
      <c r="F150" s="256" t="s">
        <v>1</v>
      </c>
      <c r="G150" s="257" t="s">
        <v>1</v>
      </c>
      <c r="H150" s="258"/>
      <c r="I150" s="259"/>
      <c r="J150" s="260">
        <f>BK150</f>
        <v>0</v>
      </c>
      <c r="K150" s="234"/>
      <c r="L150" s="41"/>
      <c r="M150" s="261" t="s">
        <v>1</v>
      </c>
      <c r="N150" s="262" t="s">
        <v>40</v>
      </c>
      <c r="O150" s="94"/>
      <c r="P150" s="94"/>
      <c r="Q150" s="94"/>
      <c r="R150" s="94"/>
      <c r="S150" s="94"/>
      <c r="T150" s="9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212</v>
      </c>
      <c r="AU150" s="14" t="s">
        <v>82</v>
      </c>
      <c r="AY150" s="14" t="s">
        <v>212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4" t="s">
        <v>124</v>
      </c>
      <c r="BK150" s="240">
        <f>I150*H150</f>
        <v>0</v>
      </c>
    </row>
    <row r="151" s="2" customFormat="1" ht="16.32" customHeight="1">
      <c r="A151" s="35"/>
      <c r="B151" s="36"/>
      <c r="C151" s="254" t="s">
        <v>1</v>
      </c>
      <c r="D151" s="254" t="s">
        <v>119</v>
      </c>
      <c r="E151" s="255" t="s">
        <v>1</v>
      </c>
      <c r="F151" s="256" t="s">
        <v>1</v>
      </c>
      <c r="G151" s="257" t="s">
        <v>1</v>
      </c>
      <c r="H151" s="258"/>
      <c r="I151" s="259"/>
      <c r="J151" s="260">
        <f>BK151</f>
        <v>0</v>
      </c>
      <c r="K151" s="234"/>
      <c r="L151" s="41"/>
      <c r="M151" s="261" t="s">
        <v>1</v>
      </c>
      <c r="N151" s="262" t="s">
        <v>40</v>
      </c>
      <c r="O151" s="94"/>
      <c r="P151" s="94"/>
      <c r="Q151" s="94"/>
      <c r="R151" s="94"/>
      <c r="S151" s="94"/>
      <c r="T151" s="9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212</v>
      </c>
      <c r="AU151" s="14" t="s">
        <v>82</v>
      </c>
      <c r="AY151" s="14" t="s">
        <v>212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4" t="s">
        <v>124</v>
      </c>
      <c r="BK151" s="240">
        <f>I151*H151</f>
        <v>0</v>
      </c>
    </row>
    <row r="152" s="2" customFormat="1" ht="16.32" customHeight="1">
      <c r="A152" s="35"/>
      <c r="B152" s="36"/>
      <c r="C152" s="254" t="s">
        <v>1</v>
      </c>
      <c r="D152" s="254" t="s">
        <v>119</v>
      </c>
      <c r="E152" s="255" t="s">
        <v>1</v>
      </c>
      <c r="F152" s="256" t="s">
        <v>1</v>
      </c>
      <c r="G152" s="257" t="s">
        <v>1</v>
      </c>
      <c r="H152" s="258"/>
      <c r="I152" s="259"/>
      <c r="J152" s="260">
        <f>BK152</f>
        <v>0</v>
      </c>
      <c r="K152" s="234"/>
      <c r="L152" s="41"/>
      <c r="M152" s="261" t="s">
        <v>1</v>
      </c>
      <c r="N152" s="262" t="s">
        <v>40</v>
      </c>
      <c r="O152" s="94"/>
      <c r="P152" s="94"/>
      <c r="Q152" s="94"/>
      <c r="R152" s="94"/>
      <c r="S152" s="94"/>
      <c r="T152" s="9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212</v>
      </c>
      <c r="AU152" s="14" t="s">
        <v>82</v>
      </c>
      <c r="AY152" s="14" t="s">
        <v>212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4" t="s">
        <v>124</v>
      </c>
      <c r="BK152" s="240">
        <f>I152*H152</f>
        <v>0</v>
      </c>
    </row>
    <row r="153" s="2" customFormat="1" ht="16.32" customHeight="1">
      <c r="A153" s="35"/>
      <c r="B153" s="36"/>
      <c r="C153" s="254" t="s">
        <v>1</v>
      </c>
      <c r="D153" s="254" t="s">
        <v>119</v>
      </c>
      <c r="E153" s="255" t="s">
        <v>1</v>
      </c>
      <c r="F153" s="256" t="s">
        <v>1</v>
      </c>
      <c r="G153" s="257" t="s">
        <v>1</v>
      </c>
      <c r="H153" s="258"/>
      <c r="I153" s="259"/>
      <c r="J153" s="260">
        <f>BK153</f>
        <v>0</v>
      </c>
      <c r="K153" s="234"/>
      <c r="L153" s="41"/>
      <c r="M153" s="261" t="s">
        <v>1</v>
      </c>
      <c r="N153" s="262" t="s">
        <v>40</v>
      </c>
      <c r="O153" s="94"/>
      <c r="P153" s="94"/>
      <c r="Q153" s="94"/>
      <c r="R153" s="94"/>
      <c r="S153" s="94"/>
      <c r="T153" s="9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212</v>
      </c>
      <c r="AU153" s="14" t="s">
        <v>82</v>
      </c>
      <c r="AY153" s="14" t="s">
        <v>212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4" t="s">
        <v>124</v>
      </c>
      <c r="BK153" s="240">
        <f>I153*H153</f>
        <v>0</v>
      </c>
    </row>
    <row r="154" s="2" customFormat="1" ht="16.32" customHeight="1">
      <c r="A154" s="35"/>
      <c r="B154" s="36"/>
      <c r="C154" s="254" t="s">
        <v>1</v>
      </c>
      <c r="D154" s="254" t="s">
        <v>119</v>
      </c>
      <c r="E154" s="255" t="s">
        <v>1</v>
      </c>
      <c r="F154" s="256" t="s">
        <v>1</v>
      </c>
      <c r="G154" s="257" t="s">
        <v>1</v>
      </c>
      <c r="H154" s="258"/>
      <c r="I154" s="259"/>
      <c r="J154" s="260">
        <f>BK154</f>
        <v>0</v>
      </c>
      <c r="K154" s="234"/>
      <c r="L154" s="41"/>
      <c r="M154" s="261" t="s">
        <v>1</v>
      </c>
      <c r="N154" s="262" t="s">
        <v>40</v>
      </c>
      <c r="O154" s="263"/>
      <c r="P154" s="263"/>
      <c r="Q154" s="263"/>
      <c r="R154" s="263"/>
      <c r="S154" s="263"/>
      <c r="T154" s="264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212</v>
      </c>
      <c r="AU154" s="14" t="s">
        <v>82</v>
      </c>
      <c r="AY154" s="14" t="s">
        <v>212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4" t="s">
        <v>124</v>
      </c>
      <c r="BK154" s="240">
        <f>I154*H154</f>
        <v>0</v>
      </c>
    </row>
    <row r="155" s="2" customFormat="1" ht="6.96" customHeight="1">
      <c r="A155" s="35"/>
      <c r="B155" s="69"/>
      <c r="C155" s="70"/>
      <c r="D155" s="70"/>
      <c r="E155" s="70"/>
      <c r="F155" s="70"/>
      <c r="G155" s="70"/>
      <c r="H155" s="70"/>
      <c r="I155" s="70"/>
      <c r="J155" s="70"/>
      <c r="K155" s="70"/>
      <c r="L155" s="41"/>
      <c r="M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</sheetData>
  <sheetProtection sheet="1" autoFilter="0" formatColumns="0" formatRows="0" objects="1" scenarios="1" spinCount="100000" saltValue="T10dxpcmDL5MUl7IcWGe00J3qGE0trmweiDbNB3ek5SDErJcTjoOSvooz3D8bhZ5Z4XwafyLx3ncIgLKDvnXdQ==" hashValue="0V0VOrIT3sCXWtAHSiNWNMMJRRn/D/d8LBhGCQHdXuhGGN6u6+7zLeU5y/guuJrN07dQtbovLU3EB2bX1O+U6g==" algorithmName="SHA-512" password="C758"/>
  <autoFilter ref="C122:K15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dataValidations count="2">
    <dataValidation type="list" allowBlank="1" showInputMessage="1" showErrorMessage="1" error="Povolené sú hodnoty K, M." sqref="D150:D155">
      <formula1>"K, M"</formula1>
    </dataValidation>
    <dataValidation type="list" allowBlank="1" showInputMessage="1" showErrorMessage="1" error="Povolené sú hodnoty základná, znížená, nulová." sqref="N150:N15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87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Miestne komunikácie v obci  Kláštor pod Znievom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213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90</v>
      </c>
      <c r="G12" s="35"/>
      <c r="H12" s="35"/>
      <c r="I12" s="143" t="s">
        <v>21</v>
      </c>
      <c r="J12" s="147" t="str">
        <f>'Rekapitulácia stavby'!AN8</f>
        <v>28. 6. 2022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ROUND((ROUND((SUM(BE122:BE131)),  2) + SUM(BE133:BE137)), 2)</f>
        <v>0</v>
      </c>
      <c r="G33" s="159"/>
      <c r="H33" s="159"/>
      <c r="I33" s="160">
        <v>0.20000000000000001</v>
      </c>
      <c r="J33" s="158">
        <f>ROUND((ROUND(((SUM(BE122:BE131))*I33),  2) + (SUM(BE133:BE137)*I33)),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ROUND((ROUND((SUM(BF122:BF131)),  2) + SUM(BF133:BF137)), 2)</f>
        <v>0</v>
      </c>
      <c r="G34" s="159"/>
      <c r="H34" s="159"/>
      <c r="I34" s="160">
        <v>0.20000000000000001</v>
      </c>
      <c r="J34" s="158">
        <f>ROUND((ROUND(((SUM(BF122:BF131))*I34),  2) + (SUM(BF133:BF137)*I34)),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ROUND((ROUND((SUM(BG122:BG131)),  2) + SUM(BG133:BG137)),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ROUND((ROUND((SUM(BH122:BH131)),  2) + SUM(BH133:BH137)),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ROUND((ROUND((SUM(BI122:BI131)),  2) + SUM(BI133:BI137)),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Miestne komunikácie v obci  Kláštor pod Znievom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SO-03.1 - Výmena podkladu - IBV Severná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Kláštor pod Znievom</v>
      </c>
      <c r="G89" s="37"/>
      <c r="H89" s="37"/>
      <c r="I89" s="29" t="s">
        <v>21</v>
      </c>
      <c r="J89" s="82" t="str">
        <f>IF(J12="","",J12)</f>
        <v>28. 6. 2022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Obec Kláštor pod Znievom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98</v>
      </c>
      <c r="E99" s="195"/>
      <c r="F99" s="195"/>
      <c r="G99" s="195"/>
      <c r="H99" s="195"/>
      <c r="I99" s="195"/>
      <c r="J99" s="196">
        <f>J126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99</v>
      </c>
      <c r="E100" s="195"/>
      <c r="F100" s="195"/>
      <c r="G100" s="195"/>
      <c r="H100" s="195"/>
      <c r="I100" s="195"/>
      <c r="J100" s="196">
        <f>J128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100</v>
      </c>
      <c r="E101" s="195"/>
      <c r="F101" s="195"/>
      <c r="G101" s="195"/>
      <c r="H101" s="195"/>
      <c r="I101" s="195"/>
      <c r="J101" s="196">
        <f>J130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86"/>
      <c r="C102" s="187"/>
      <c r="D102" s="198" t="s">
        <v>102</v>
      </c>
      <c r="E102" s="187"/>
      <c r="F102" s="187"/>
      <c r="G102" s="187"/>
      <c r="H102" s="187"/>
      <c r="I102" s="187"/>
      <c r="J102" s="199">
        <f>J132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103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 xml:space="preserve">Miestne komunikácie v obci  Kláštor pod Znievom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88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SO-03.1 - Výmena podkladu - IBV Severná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F12</f>
        <v>Kláštor pod Znievom</v>
      </c>
      <c r="G116" s="37"/>
      <c r="H116" s="37"/>
      <c r="I116" s="29" t="s">
        <v>21</v>
      </c>
      <c r="J116" s="82" t="str">
        <f>IF(J12="","",J12)</f>
        <v>28. 6. 2022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23</v>
      </c>
      <c r="D118" s="37"/>
      <c r="E118" s="37"/>
      <c r="F118" s="24" t="str">
        <f>E15</f>
        <v>Obec Kláštor pod Znievom</v>
      </c>
      <c r="G118" s="37"/>
      <c r="H118" s="37"/>
      <c r="I118" s="29" t="s">
        <v>29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IF(E18="","",E18)</f>
        <v>Vyplň údaj</v>
      </c>
      <c r="G119" s="37"/>
      <c r="H119" s="37"/>
      <c r="I119" s="29" t="s">
        <v>32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200"/>
      <c r="B121" s="201"/>
      <c r="C121" s="202" t="s">
        <v>104</v>
      </c>
      <c r="D121" s="203" t="s">
        <v>59</v>
      </c>
      <c r="E121" s="203" t="s">
        <v>55</v>
      </c>
      <c r="F121" s="203" t="s">
        <v>56</v>
      </c>
      <c r="G121" s="203" t="s">
        <v>105</v>
      </c>
      <c r="H121" s="203" t="s">
        <v>106</v>
      </c>
      <c r="I121" s="203" t="s">
        <v>107</v>
      </c>
      <c r="J121" s="204" t="s">
        <v>93</v>
      </c>
      <c r="K121" s="205" t="s">
        <v>108</v>
      </c>
      <c r="L121" s="206"/>
      <c r="M121" s="103" t="s">
        <v>1</v>
      </c>
      <c r="N121" s="104" t="s">
        <v>38</v>
      </c>
      <c r="O121" s="104" t="s">
        <v>109</v>
      </c>
      <c r="P121" s="104" t="s">
        <v>110</v>
      </c>
      <c r="Q121" s="104" t="s">
        <v>111</v>
      </c>
      <c r="R121" s="104" t="s">
        <v>112</v>
      </c>
      <c r="S121" s="104" t="s">
        <v>113</v>
      </c>
      <c r="T121" s="105" t="s">
        <v>114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5"/>
      <c r="B122" s="36"/>
      <c r="C122" s="110" t="s">
        <v>94</v>
      </c>
      <c r="D122" s="37"/>
      <c r="E122" s="37"/>
      <c r="F122" s="37"/>
      <c r="G122" s="37"/>
      <c r="H122" s="37"/>
      <c r="I122" s="37"/>
      <c r="J122" s="207">
        <f>BK122</f>
        <v>0</v>
      </c>
      <c r="K122" s="37"/>
      <c r="L122" s="41"/>
      <c r="M122" s="106"/>
      <c r="N122" s="208"/>
      <c r="O122" s="107"/>
      <c r="P122" s="209">
        <f>P123+P132</f>
        <v>0</v>
      </c>
      <c r="Q122" s="107"/>
      <c r="R122" s="209">
        <f>R123+R132</f>
        <v>774.97200000000009</v>
      </c>
      <c r="S122" s="107"/>
      <c r="T122" s="210">
        <f>T123+T132</f>
        <v>836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73</v>
      </c>
      <c r="AU122" s="14" t="s">
        <v>95</v>
      </c>
      <c r="BK122" s="211">
        <f>BK123+BK132</f>
        <v>0</v>
      </c>
    </row>
    <row r="123" s="12" customFormat="1" ht="25.92" customHeight="1">
      <c r="A123" s="12"/>
      <c r="B123" s="212"/>
      <c r="C123" s="213"/>
      <c r="D123" s="214" t="s">
        <v>73</v>
      </c>
      <c r="E123" s="215" t="s">
        <v>115</v>
      </c>
      <c r="F123" s="215" t="s">
        <v>116</v>
      </c>
      <c r="G123" s="213"/>
      <c r="H123" s="213"/>
      <c r="I123" s="216"/>
      <c r="J123" s="199">
        <f>BK123</f>
        <v>0</v>
      </c>
      <c r="K123" s="213"/>
      <c r="L123" s="217"/>
      <c r="M123" s="218"/>
      <c r="N123" s="219"/>
      <c r="O123" s="219"/>
      <c r="P123" s="220">
        <f>P124+P126+P128+P130</f>
        <v>0</v>
      </c>
      <c r="Q123" s="219"/>
      <c r="R123" s="220">
        <f>R124+R126+R128+R130</f>
        <v>774.97200000000009</v>
      </c>
      <c r="S123" s="219"/>
      <c r="T123" s="221">
        <f>T124+T126+T128+T130</f>
        <v>836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82</v>
      </c>
      <c r="AT123" s="223" t="s">
        <v>73</v>
      </c>
      <c r="AU123" s="223" t="s">
        <v>74</v>
      </c>
      <c r="AY123" s="222" t="s">
        <v>117</v>
      </c>
      <c r="BK123" s="224">
        <f>BK124+BK126+BK128+BK130</f>
        <v>0</v>
      </c>
    </row>
    <row r="124" s="12" customFormat="1" ht="22.8" customHeight="1">
      <c r="A124" s="12"/>
      <c r="B124" s="212"/>
      <c r="C124" s="213"/>
      <c r="D124" s="214" t="s">
        <v>73</v>
      </c>
      <c r="E124" s="225" t="s">
        <v>82</v>
      </c>
      <c r="F124" s="225" t="s">
        <v>118</v>
      </c>
      <c r="G124" s="213"/>
      <c r="H124" s="213"/>
      <c r="I124" s="216"/>
      <c r="J124" s="226">
        <f>BK124</f>
        <v>0</v>
      </c>
      <c r="K124" s="213"/>
      <c r="L124" s="217"/>
      <c r="M124" s="218"/>
      <c r="N124" s="219"/>
      <c r="O124" s="219"/>
      <c r="P124" s="220">
        <f>P125</f>
        <v>0</v>
      </c>
      <c r="Q124" s="219"/>
      <c r="R124" s="220">
        <f>R125</f>
        <v>0</v>
      </c>
      <c r="S124" s="219"/>
      <c r="T124" s="221">
        <f>T125</f>
        <v>836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82</v>
      </c>
      <c r="AT124" s="223" t="s">
        <v>73</v>
      </c>
      <c r="AU124" s="223" t="s">
        <v>82</v>
      </c>
      <c r="AY124" s="222" t="s">
        <v>117</v>
      </c>
      <c r="BK124" s="224">
        <f>BK125</f>
        <v>0</v>
      </c>
    </row>
    <row r="125" s="2" customFormat="1" ht="33" customHeight="1">
      <c r="A125" s="35"/>
      <c r="B125" s="36"/>
      <c r="C125" s="227" t="s">
        <v>82</v>
      </c>
      <c r="D125" s="227" t="s">
        <v>119</v>
      </c>
      <c r="E125" s="228" t="s">
        <v>120</v>
      </c>
      <c r="F125" s="229" t="s">
        <v>121</v>
      </c>
      <c r="G125" s="230" t="s">
        <v>122</v>
      </c>
      <c r="H125" s="231">
        <v>2090</v>
      </c>
      <c r="I125" s="232"/>
      <c r="J125" s="233">
        <f>ROUND(I125*H125,2)</f>
        <v>0</v>
      </c>
      <c r="K125" s="234"/>
      <c r="L125" s="41"/>
      <c r="M125" s="235" t="s">
        <v>1</v>
      </c>
      <c r="N125" s="236" t="s">
        <v>40</v>
      </c>
      <c r="O125" s="94"/>
      <c r="P125" s="237">
        <f>O125*H125</f>
        <v>0</v>
      </c>
      <c r="Q125" s="237">
        <v>0</v>
      </c>
      <c r="R125" s="237">
        <f>Q125*H125</f>
        <v>0</v>
      </c>
      <c r="S125" s="237">
        <v>0.40000000000000002</v>
      </c>
      <c r="T125" s="238">
        <f>S125*H125</f>
        <v>836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9" t="s">
        <v>123</v>
      </c>
      <c r="AT125" s="239" t="s">
        <v>119</v>
      </c>
      <c r="AU125" s="239" t="s">
        <v>124</v>
      </c>
      <c r="AY125" s="14" t="s">
        <v>117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4" t="s">
        <v>124</v>
      </c>
      <c r="BK125" s="240">
        <f>ROUND(I125*H125,2)</f>
        <v>0</v>
      </c>
      <c r="BL125" s="14" t="s">
        <v>123</v>
      </c>
      <c r="BM125" s="239" t="s">
        <v>214</v>
      </c>
    </row>
    <row r="126" s="12" customFormat="1" ht="22.8" customHeight="1">
      <c r="A126" s="12"/>
      <c r="B126" s="212"/>
      <c r="C126" s="213"/>
      <c r="D126" s="214" t="s">
        <v>73</v>
      </c>
      <c r="E126" s="225" t="s">
        <v>137</v>
      </c>
      <c r="F126" s="225" t="s">
        <v>145</v>
      </c>
      <c r="G126" s="213"/>
      <c r="H126" s="213"/>
      <c r="I126" s="216"/>
      <c r="J126" s="226">
        <f>BK126</f>
        <v>0</v>
      </c>
      <c r="K126" s="213"/>
      <c r="L126" s="217"/>
      <c r="M126" s="218"/>
      <c r="N126" s="219"/>
      <c r="O126" s="219"/>
      <c r="P126" s="220">
        <f>P127</f>
        <v>0</v>
      </c>
      <c r="Q126" s="219"/>
      <c r="R126" s="220">
        <f>R127</f>
        <v>774.97200000000009</v>
      </c>
      <c r="S126" s="219"/>
      <c r="T126" s="221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82</v>
      </c>
      <c r="AT126" s="223" t="s">
        <v>73</v>
      </c>
      <c r="AU126" s="223" t="s">
        <v>82</v>
      </c>
      <c r="AY126" s="222" t="s">
        <v>117</v>
      </c>
      <c r="BK126" s="224">
        <f>BK127</f>
        <v>0</v>
      </c>
    </row>
    <row r="127" s="2" customFormat="1" ht="24.15" customHeight="1">
      <c r="A127" s="35"/>
      <c r="B127" s="36"/>
      <c r="C127" s="227" t="s">
        <v>124</v>
      </c>
      <c r="D127" s="227" t="s">
        <v>119</v>
      </c>
      <c r="E127" s="228" t="s">
        <v>151</v>
      </c>
      <c r="F127" s="229" t="s">
        <v>152</v>
      </c>
      <c r="G127" s="230" t="s">
        <v>122</v>
      </c>
      <c r="H127" s="231">
        <v>2090</v>
      </c>
      <c r="I127" s="232"/>
      <c r="J127" s="233">
        <f>ROUND(I127*H127,2)</f>
        <v>0</v>
      </c>
      <c r="K127" s="234"/>
      <c r="L127" s="41"/>
      <c r="M127" s="235" t="s">
        <v>1</v>
      </c>
      <c r="N127" s="236" t="s">
        <v>40</v>
      </c>
      <c r="O127" s="94"/>
      <c r="P127" s="237">
        <f>O127*H127</f>
        <v>0</v>
      </c>
      <c r="Q127" s="237">
        <v>0.37080000000000002</v>
      </c>
      <c r="R127" s="237">
        <f>Q127*H127</f>
        <v>774.97200000000009</v>
      </c>
      <c r="S127" s="237">
        <v>0</v>
      </c>
      <c r="T127" s="238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9" t="s">
        <v>123</v>
      </c>
      <c r="AT127" s="239" t="s">
        <v>119</v>
      </c>
      <c r="AU127" s="239" t="s">
        <v>124</v>
      </c>
      <c r="AY127" s="14" t="s">
        <v>117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4" t="s">
        <v>124</v>
      </c>
      <c r="BK127" s="240">
        <f>ROUND(I127*H127,2)</f>
        <v>0</v>
      </c>
      <c r="BL127" s="14" t="s">
        <v>123</v>
      </c>
      <c r="BM127" s="239" t="s">
        <v>215</v>
      </c>
    </row>
    <row r="128" s="12" customFormat="1" ht="22.8" customHeight="1">
      <c r="A128" s="12"/>
      <c r="B128" s="212"/>
      <c r="C128" s="213"/>
      <c r="D128" s="214" t="s">
        <v>73</v>
      </c>
      <c r="E128" s="225" t="s">
        <v>154</v>
      </c>
      <c r="F128" s="225" t="s">
        <v>166</v>
      </c>
      <c r="G128" s="213"/>
      <c r="H128" s="213"/>
      <c r="I128" s="216"/>
      <c r="J128" s="226">
        <f>BK128</f>
        <v>0</v>
      </c>
      <c r="K128" s="213"/>
      <c r="L128" s="217"/>
      <c r="M128" s="218"/>
      <c r="N128" s="219"/>
      <c r="O128" s="219"/>
      <c r="P128" s="220">
        <f>P129</f>
        <v>0</v>
      </c>
      <c r="Q128" s="219"/>
      <c r="R128" s="220">
        <f>R129</f>
        <v>0</v>
      </c>
      <c r="S128" s="219"/>
      <c r="T128" s="221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82</v>
      </c>
      <c r="AT128" s="223" t="s">
        <v>73</v>
      </c>
      <c r="AU128" s="223" t="s">
        <v>82</v>
      </c>
      <c r="AY128" s="222" t="s">
        <v>117</v>
      </c>
      <c r="BK128" s="224">
        <f>BK129</f>
        <v>0</v>
      </c>
    </row>
    <row r="129" s="2" customFormat="1" ht="24.15" customHeight="1">
      <c r="A129" s="35"/>
      <c r="B129" s="36"/>
      <c r="C129" s="227" t="s">
        <v>130</v>
      </c>
      <c r="D129" s="227" t="s">
        <v>119</v>
      </c>
      <c r="E129" s="228" t="s">
        <v>184</v>
      </c>
      <c r="F129" s="229" t="s">
        <v>185</v>
      </c>
      <c r="G129" s="230" t="s">
        <v>186</v>
      </c>
      <c r="H129" s="231">
        <v>836</v>
      </c>
      <c r="I129" s="232"/>
      <c r="J129" s="233">
        <f>ROUND(I129*H129,2)</f>
        <v>0</v>
      </c>
      <c r="K129" s="234"/>
      <c r="L129" s="41"/>
      <c r="M129" s="235" t="s">
        <v>1</v>
      </c>
      <c r="N129" s="236" t="s">
        <v>40</v>
      </c>
      <c r="O129" s="94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9" t="s">
        <v>123</v>
      </c>
      <c r="AT129" s="239" t="s">
        <v>119</v>
      </c>
      <c r="AU129" s="239" t="s">
        <v>124</v>
      </c>
      <c r="AY129" s="14" t="s">
        <v>117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4" t="s">
        <v>124</v>
      </c>
      <c r="BK129" s="240">
        <f>ROUND(I129*H129,2)</f>
        <v>0</v>
      </c>
      <c r="BL129" s="14" t="s">
        <v>123</v>
      </c>
      <c r="BM129" s="239" t="s">
        <v>216</v>
      </c>
    </row>
    <row r="130" s="12" customFormat="1" ht="22.8" customHeight="1">
      <c r="A130" s="12"/>
      <c r="B130" s="212"/>
      <c r="C130" s="213"/>
      <c r="D130" s="214" t="s">
        <v>73</v>
      </c>
      <c r="E130" s="225" t="s">
        <v>188</v>
      </c>
      <c r="F130" s="225" t="s">
        <v>189</v>
      </c>
      <c r="G130" s="213"/>
      <c r="H130" s="213"/>
      <c r="I130" s="216"/>
      <c r="J130" s="226">
        <f>BK130</f>
        <v>0</v>
      </c>
      <c r="K130" s="213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82</v>
      </c>
      <c r="AT130" s="223" t="s">
        <v>73</v>
      </c>
      <c r="AU130" s="223" t="s">
        <v>82</v>
      </c>
      <c r="AY130" s="222" t="s">
        <v>117</v>
      </c>
      <c r="BK130" s="224">
        <f>BK131</f>
        <v>0</v>
      </c>
    </row>
    <row r="131" s="2" customFormat="1" ht="33" customHeight="1">
      <c r="A131" s="35"/>
      <c r="B131" s="36"/>
      <c r="C131" s="227" t="s">
        <v>123</v>
      </c>
      <c r="D131" s="227" t="s">
        <v>119</v>
      </c>
      <c r="E131" s="228" t="s">
        <v>191</v>
      </c>
      <c r="F131" s="229" t="s">
        <v>192</v>
      </c>
      <c r="G131" s="230" t="s">
        <v>186</v>
      </c>
      <c r="H131" s="231">
        <v>774.97199999999998</v>
      </c>
      <c r="I131" s="232"/>
      <c r="J131" s="233">
        <f>ROUND(I131*H131,2)</f>
        <v>0</v>
      </c>
      <c r="K131" s="234"/>
      <c r="L131" s="41"/>
      <c r="M131" s="235" t="s">
        <v>1</v>
      </c>
      <c r="N131" s="236" t="s">
        <v>40</v>
      </c>
      <c r="O131" s="94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9" t="s">
        <v>123</v>
      </c>
      <c r="AT131" s="239" t="s">
        <v>119</v>
      </c>
      <c r="AU131" s="239" t="s">
        <v>124</v>
      </c>
      <c r="AY131" s="14" t="s">
        <v>117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4" t="s">
        <v>124</v>
      </c>
      <c r="BK131" s="240">
        <f>ROUND(I131*H131,2)</f>
        <v>0</v>
      </c>
      <c r="BL131" s="14" t="s">
        <v>123</v>
      </c>
      <c r="BM131" s="239" t="s">
        <v>217</v>
      </c>
    </row>
    <row r="132" s="2" customFormat="1" ht="49.92" customHeight="1">
      <c r="A132" s="35"/>
      <c r="B132" s="36"/>
      <c r="C132" s="37"/>
      <c r="D132" s="37"/>
      <c r="E132" s="215" t="s">
        <v>210</v>
      </c>
      <c r="F132" s="215" t="s">
        <v>211</v>
      </c>
      <c r="G132" s="37"/>
      <c r="H132" s="37"/>
      <c r="I132" s="37"/>
      <c r="J132" s="199">
        <f>BK132</f>
        <v>0</v>
      </c>
      <c r="K132" s="37"/>
      <c r="L132" s="41"/>
      <c r="M132" s="252"/>
      <c r="N132" s="253"/>
      <c r="O132" s="94"/>
      <c r="P132" s="94"/>
      <c r="Q132" s="94"/>
      <c r="R132" s="94"/>
      <c r="S132" s="94"/>
      <c r="T132" s="9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73</v>
      </c>
      <c r="AU132" s="14" t="s">
        <v>74</v>
      </c>
      <c r="AY132" s="14" t="s">
        <v>212</v>
      </c>
      <c r="BK132" s="240">
        <f>SUM(BK133:BK137)</f>
        <v>0</v>
      </c>
    </row>
    <row r="133" s="2" customFormat="1" ht="16.32" customHeight="1">
      <c r="A133" s="35"/>
      <c r="B133" s="36"/>
      <c r="C133" s="254" t="s">
        <v>1</v>
      </c>
      <c r="D133" s="254" t="s">
        <v>119</v>
      </c>
      <c r="E133" s="255" t="s">
        <v>1</v>
      </c>
      <c r="F133" s="256" t="s">
        <v>1</v>
      </c>
      <c r="G133" s="257" t="s">
        <v>1</v>
      </c>
      <c r="H133" s="258"/>
      <c r="I133" s="259"/>
      <c r="J133" s="260">
        <f>BK133</f>
        <v>0</v>
      </c>
      <c r="K133" s="234"/>
      <c r="L133" s="41"/>
      <c r="M133" s="261" t="s">
        <v>1</v>
      </c>
      <c r="N133" s="262" t="s">
        <v>40</v>
      </c>
      <c r="O133" s="94"/>
      <c r="P133" s="94"/>
      <c r="Q133" s="94"/>
      <c r="R133" s="94"/>
      <c r="S133" s="94"/>
      <c r="T133" s="9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212</v>
      </c>
      <c r="AU133" s="14" t="s">
        <v>82</v>
      </c>
      <c r="AY133" s="14" t="s">
        <v>212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4" t="s">
        <v>124</v>
      </c>
      <c r="BK133" s="240">
        <f>I133*H133</f>
        <v>0</v>
      </c>
    </row>
    <row r="134" s="2" customFormat="1" ht="16.32" customHeight="1">
      <c r="A134" s="35"/>
      <c r="B134" s="36"/>
      <c r="C134" s="254" t="s">
        <v>1</v>
      </c>
      <c r="D134" s="254" t="s">
        <v>119</v>
      </c>
      <c r="E134" s="255" t="s">
        <v>1</v>
      </c>
      <c r="F134" s="256" t="s">
        <v>1</v>
      </c>
      <c r="G134" s="257" t="s">
        <v>1</v>
      </c>
      <c r="H134" s="258"/>
      <c r="I134" s="259"/>
      <c r="J134" s="260">
        <f>BK134</f>
        <v>0</v>
      </c>
      <c r="K134" s="234"/>
      <c r="L134" s="41"/>
      <c r="M134" s="261" t="s">
        <v>1</v>
      </c>
      <c r="N134" s="262" t="s">
        <v>40</v>
      </c>
      <c r="O134" s="94"/>
      <c r="P134" s="94"/>
      <c r="Q134" s="94"/>
      <c r="R134" s="94"/>
      <c r="S134" s="94"/>
      <c r="T134" s="9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212</v>
      </c>
      <c r="AU134" s="14" t="s">
        <v>82</v>
      </c>
      <c r="AY134" s="14" t="s">
        <v>212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4" t="s">
        <v>124</v>
      </c>
      <c r="BK134" s="240">
        <f>I134*H134</f>
        <v>0</v>
      </c>
    </row>
    <row r="135" s="2" customFormat="1" ht="16.32" customHeight="1">
      <c r="A135" s="35"/>
      <c r="B135" s="36"/>
      <c r="C135" s="254" t="s">
        <v>1</v>
      </c>
      <c r="D135" s="254" t="s">
        <v>119</v>
      </c>
      <c r="E135" s="255" t="s">
        <v>1</v>
      </c>
      <c r="F135" s="256" t="s">
        <v>1</v>
      </c>
      <c r="G135" s="257" t="s">
        <v>1</v>
      </c>
      <c r="H135" s="258"/>
      <c r="I135" s="259"/>
      <c r="J135" s="260">
        <f>BK135</f>
        <v>0</v>
      </c>
      <c r="K135" s="234"/>
      <c r="L135" s="41"/>
      <c r="M135" s="261" t="s">
        <v>1</v>
      </c>
      <c r="N135" s="262" t="s">
        <v>40</v>
      </c>
      <c r="O135" s="94"/>
      <c r="P135" s="94"/>
      <c r="Q135" s="94"/>
      <c r="R135" s="94"/>
      <c r="S135" s="94"/>
      <c r="T135" s="9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212</v>
      </c>
      <c r="AU135" s="14" t="s">
        <v>82</v>
      </c>
      <c r="AY135" s="14" t="s">
        <v>212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4" t="s">
        <v>124</v>
      </c>
      <c r="BK135" s="240">
        <f>I135*H135</f>
        <v>0</v>
      </c>
    </row>
    <row r="136" s="2" customFormat="1" ht="16.32" customHeight="1">
      <c r="A136" s="35"/>
      <c r="B136" s="36"/>
      <c r="C136" s="254" t="s">
        <v>1</v>
      </c>
      <c r="D136" s="254" t="s">
        <v>119</v>
      </c>
      <c r="E136" s="255" t="s">
        <v>1</v>
      </c>
      <c r="F136" s="256" t="s">
        <v>1</v>
      </c>
      <c r="G136" s="257" t="s">
        <v>1</v>
      </c>
      <c r="H136" s="258"/>
      <c r="I136" s="259"/>
      <c r="J136" s="260">
        <f>BK136</f>
        <v>0</v>
      </c>
      <c r="K136" s="234"/>
      <c r="L136" s="41"/>
      <c r="M136" s="261" t="s">
        <v>1</v>
      </c>
      <c r="N136" s="262" t="s">
        <v>40</v>
      </c>
      <c r="O136" s="94"/>
      <c r="P136" s="94"/>
      <c r="Q136" s="94"/>
      <c r="R136" s="94"/>
      <c r="S136" s="94"/>
      <c r="T136" s="9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212</v>
      </c>
      <c r="AU136" s="14" t="s">
        <v>82</v>
      </c>
      <c r="AY136" s="14" t="s">
        <v>212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4" t="s">
        <v>124</v>
      </c>
      <c r="BK136" s="240">
        <f>I136*H136</f>
        <v>0</v>
      </c>
    </row>
    <row r="137" s="2" customFormat="1" ht="16.32" customHeight="1">
      <c r="A137" s="35"/>
      <c r="B137" s="36"/>
      <c r="C137" s="254" t="s">
        <v>1</v>
      </c>
      <c r="D137" s="254" t="s">
        <v>119</v>
      </c>
      <c r="E137" s="255" t="s">
        <v>1</v>
      </c>
      <c r="F137" s="256" t="s">
        <v>1</v>
      </c>
      <c r="G137" s="257" t="s">
        <v>1</v>
      </c>
      <c r="H137" s="258"/>
      <c r="I137" s="259"/>
      <c r="J137" s="260">
        <f>BK137</f>
        <v>0</v>
      </c>
      <c r="K137" s="234"/>
      <c r="L137" s="41"/>
      <c r="M137" s="261" t="s">
        <v>1</v>
      </c>
      <c r="N137" s="262" t="s">
        <v>40</v>
      </c>
      <c r="O137" s="263"/>
      <c r="P137" s="263"/>
      <c r="Q137" s="263"/>
      <c r="R137" s="263"/>
      <c r="S137" s="263"/>
      <c r="T137" s="264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212</v>
      </c>
      <c r="AU137" s="14" t="s">
        <v>82</v>
      </c>
      <c r="AY137" s="14" t="s">
        <v>212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4" t="s">
        <v>124</v>
      </c>
      <c r="BK137" s="240">
        <f>I137*H137</f>
        <v>0</v>
      </c>
    </row>
    <row r="138" s="2" customFormat="1" ht="6.96" customHeight="1">
      <c r="A138" s="35"/>
      <c r="B138" s="69"/>
      <c r="C138" s="70"/>
      <c r="D138" s="70"/>
      <c r="E138" s="70"/>
      <c r="F138" s="70"/>
      <c r="G138" s="70"/>
      <c r="H138" s="70"/>
      <c r="I138" s="70"/>
      <c r="J138" s="70"/>
      <c r="K138" s="70"/>
      <c r="L138" s="41"/>
      <c r="M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</sheetData>
  <sheetProtection sheet="1" autoFilter="0" formatColumns="0" formatRows="0" objects="1" scenarios="1" spinCount="100000" saltValue="G1t3Pa7lOzM30f6c6baHFiIygtyaUx0tgONOtLyCvTlzXH5s0pS05S1tLxHNAZtKbwPKkQZ4MD67ZwrZt+3o1Q==" hashValue="kEKZlWLN5MT1BzCg7p7KDfBie5ralEdOvdVrNZqP+b/e/MAo/7U+Wd0m3r2/XfgadqSZyhAvR5ai5aPkdF8CRA==" algorithmName="SHA-512" password="C758"/>
  <autoFilter ref="C121:K13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é sú hodnoty K, M." sqref="D133:D138">
      <formula1>"K, M"</formula1>
    </dataValidation>
    <dataValidation type="list" allowBlank="1" showInputMessage="1" showErrorMessage="1" error="Povolené sú hodnoty základná, znížená, nulová." sqref="N133:N13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DESKTOP-JMO2CFI\Dell2</dc:creator>
  <cp:lastModifiedBy>DESKTOP-JMO2CFI\Dell2</cp:lastModifiedBy>
  <dcterms:created xsi:type="dcterms:W3CDTF">2022-07-08T07:08:33Z</dcterms:created>
  <dcterms:modified xsi:type="dcterms:W3CDTF">2022-07-08T07:08:37Z</dcterms:modified>
</cp:coreProperties>
</file>